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ЭК\Отчетность\2023\дополнительная статотчетность 2023\форма № 6 2022\"/>
    </mc:Choice>
  </mc:AlternateContent>
  <xr:revisionPtr revIDLastSave="0" documentId="13_ncr:1_{3B7A8A23-FEDF-4F59-BCD3-30A0239FC07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3" sheetId="14" r:id="rId1"/>
    <sheet name="01.2023" sheetId="1" r:id="rId2"/>
    <sheet name="02.2023" sheetId="2" r:id="rId3"/>
    <sheet name="03.2023" sheetId="3" r:id="rId4"/>
    <sheet name="04.2023" sheetId="4" r:id="rId5"/>
    <sheet name="05.2023" sheetId="5" r:id="rId6"/>
    <sheet name="06.2023" sheetId="6" r:id="rId7"/>
    <sheet name="07.2022" sheetId="7" r:id="rId8"/>
    <sheet name="08.2022" sheetId="8" r:id="rId9"/>
    <sheet name="09.2022" sheetId="9" r:id="rId10"/>
    <sheet name="10.2022" sheetId="10" r:id="rId11"/>
    <sheet name="11.2023" sheetId="12" r:id="rId12"/>
    <sheet name="12.2023" sheetId="13" r:id="rId13"/>
    <sheet name="декабрь 2022" sheetId="11" r:id="rId14"/>
  </sheets>
  <definedNames>
    <definedName name="Print_Area_0" localSheetId="1">'01.2023'!$A$2:$E$17</definedName>
    <definedName name="Print_Area_0" localSheetId="0">'2023'!$A$2:$E$17</definedName>
    <definedName name="Print_Area_0_0" localSheetId="1">'01.2023'!$A$2:$E$17</definedName>
    <definedName name="Print_Area_0_0" localSheetId="0">'2023'!$A$2:$E$17</definedName>
    <definedName name="Print_Area_0_0_0" localSheetId="1">'01.2023'!$A$2:$E$17</definedName>
    <definedName name="Print_Area_0_0_0" localSheetId="0">'2023'!$A$2:$E$17</definedName>
    <definedName name="Print_Area_0_0_0_0" localSheetId="1">'01.2023'!$A$2:$E$17</definedName>
    <definedName name="Print_Area_0_0_0_0" localSheetId="0">'2023'!$A$2:$E$17</definedName>
    <definedName name="Print_Area_0_0_0_0_0" localSheetId="1">'01.2023'!$A$2:$E$17</definedName>
    <definedName name="Print_Area_0_0_0_0_0" localSheetId="0">'2023'!$A$2:$E$17</definedName>
    <definedName name="Print_Area_0_0_0_0_0_0" localSheetId="1">'01.2023'!$A$2:$E$17</definedName>
    <definedName name="Print_Area_0_0_0_0_0_0" localSheetId="0">'2023'!$A$2:$E$17</definedName>
    <definedName name="Print_Area_0_0_0_0_0_0_0" localSheetId="1">'01.2023'!$A$2:$E$17</definedName>
    <definedName name="Print_Area_0_0_0_0_0_0_0" localSheetId="0">'2023'!$A$2:$E$17</definedName>
    <definedName name="Print_Area_0_0_0_0_0_0_0_0" localSheetId="1">'01.2023'!$A$2:$E$17</definedName>
    <definedName name="Print_Area_0_0_0_0_0_0_0_0" localSheetId="0">'2023'!$A$2:$E$17</definedName>
    <definedName name="Print_Area_0_0_0_0_0_0_0_0_0" localSheetId="1">'01.2023'!$A$2:$E$17</definedName>
    <definedName name="Print_Area_0_0_0_0_0_0_0_0_0" localSheetId="0">'2023'!$A$2:$E$17</definedName>
    <definedName name="Print_Area_0_0_0_0_0_0_0_0_0_0" localSheetId="1">'01.2023'!$A$2:$E$17</definedName>
    <definedName name="Print_Area_0_0_0_0_0_0_0_0_0_0" localSheetId="0">'2023'!$A$2:$E$17</definedName>
    <definedName name="Print_Area_0_0_0_0_0_0_0_0_0_0_0" localSheetId="1">'01.2023'!$A$2:$E$17</definedName>
    <definedName name="Print_Area_0_0_0_0_0_0_0_0_0_0_0" localSheetId="0">'2023'!$A$2:$E$17</definedName>
    <definedName name="Print_Area_0_0_0_0_0_0_0_0_0_0_0_0" localSheetId="1">'01.2023'!$A$2:$E$17</definedName>
    <definedName name="Print_Area_0_0_0_0_0_0_0_0_0_0_0_0" localSheetId="0">'2023'!$A$2:$E$17</definedName>
    <definedName name="Print_Area_0_0_0_0_0_0_0_0_0_0_0_0_0" localSheetId="1">'01.2023'!$A$2:$E$17</definedName>
    <definedName name="Print_Area_0_0_0_0_0_0_0_0_0_0_0_0_0" localSheetId="0">'2023'!$A$2:$E$17</definedName>
    <definedName name="Print_Area_0_0_0_0_0_0_0_0_0_0_0_0_0_0" localSheetId="1">'01.2023'!$A$2:$E$17</definedName>
    <definedName name="Print_Area_0_0_0_0_0_0_0_0_0_0_0_0_0_0" localSheetId="0">'2023'!$A$2:$E$17</definedName>
    <definedName name="Print_Area_0_0_0_0_0_0_0_0_0_0_0_0_0_0_0" localSheetId="1">'01.2023'!$A$2:$E$17</definedName>
    <definedName name="Print_Area_0_0_0_0_0_0_0_0_0_0_0_0_0_0_0" localSheetId="0">'2023'!$A$2:$E$17</definedName>
    <definedName name="Print_Area_0_0_0_0_0_0_0_0_0_0_0_0_0_0_0_0" localSheetId="1">'01.2023'!$A$2:$E$17</definedName>
    <definedName name="Print_Area_0_0_0_0_0_0_0_0_0_0_0_0_0_0_0_0" localSheetId="0">'2023'!$A$2:$E$17</definedName>
    <definedName name="Print_Area_0_0_0_0_0_0_0_0_0_0_0_0_0_0_0_0_0" localSheetId="1">'01.2023'!$A$2:$E$17</definedName>
    <definedName name="Print_Area_0_0_0_0_0_0_0_0_0_0_0_0_0_0_0_0_0" localSheetId="0">'2023'!$A$2:$E$17</definedName>
    <definedName name="Print_Area_0_0_0_0_0_0_0_0_0_0_0_0_0_0_0_0_0_0" localSheetId="1">'01.2023'!$A$2:$E$17</definedName>
    <definedName name="Print_Area_0_0_0_0_0_0_0_0_0_0_0_0_0_0_0_0_0_0" localSheetId="0">'2023'!$A$2:$E$17</definedName>
    <definedName name="Print_Area_0_0_0_0_0_0_0_0_0_0_0_0_0_0_0_0_0_0_0" localSheetId="1">'01.2023'!$A$2:$E$17</definedName>
    <definedName name="Print_Area_0_0_0_0_0_0_0_0_0_0_0_0_0_0_0_0_0_0_0" localSheetId="0">'2023'!$A$2:$E$17</definedName>
    <definedName name="Print_Area_0_0_0_0_0_0_0_0_0_0_0_0_0_0_0_0_0_0_0_0" localSheetId="1">'01.2023'!$A$2:$E$17</definedName>
    <definedName name="Print_Area_0_0_0_0_0_0_0_0_0_0_0_0_0_0_0_0_0_0_0_0" localSheetId="0">'2023'!$A$2:$E$17</definedName>
    <definedName name="Print_Area_0_0_0_0_0_0_0_0_0_0_0_0_0_0_0_0_0_0_0_0_0" localSheetId="1">'01.2023'!$A$2:$E$17</definedName>
    <definedName name="Print_Area_0_0_0_0_0_0_0_0_0_0_0_0_0_0_0_0_0_0_0_0_0" localSheetId="0">'2023'!$A$2:$E$17</definedName>
    <definedName name="Print_Area_0_0_0_0_0_0_0_0_0_0_0_0_0_0_0_0_0_0_0_0_0_0" localSheetId="1">'01.2023'!$A$2:$E$17</definedName>
    <definedName name="Print_Area_0_0_0_0_0_0_0_0_0_0_0_0_0_0_0_0_0_0_0_0_0_0" localSheetId="0">'2023'!$A$2:$E$17</definedName>
    <definedName name="Print_Area_0_0_0_0_0_0_0_0_0_0_0_0_0_0_0_0_0_0_0_0_0_0_0" localSheetId="1">'01.2023'!$A$2:$E$16</definedName>
    <definedName name="Print_Area_0_0_0_0_0_0_0_0_0_0_0_0_0_0_0_0_0_0_0_0_0_0_0" localSheetId="0">'2023'!$A$2:$E$16</definedName>
    <definedName name="Print_Area_0_0_0_0_0_0_0_0_0_0_0_0_0_0_0_0_0_0_0_0_0_0_0_0" localSheetId="1">'01.2023'!$A$2:$E$17</definedName>
    <definedName name="Print_Area_0_0_0_0_0_0_0_0_0_0_0_0_0_0_0_0_0_0_0_0_0_0_0_0" localSheetId="0">'2023'!$A$2:$E$17</definedName>
    <definedName name="Print_Area_0_0_0_0_0_0_0_0_0_0_0_0_0_0_0_0_0_0_0_0_0_0_0_0_0" localSheetId="1">'01.2023'!$A$2:$E$16</definedName>
    <definedName name="Print_Area_0_0_0_0_0_0_0_0_0_0_0_0_0_0_0_0_0_0_0_0_0_0_0_0_0" localSheetId="0">'2023'!$A$2:$E$16</definedName>
    <definedName name="Print_Area_0_0_0_0_0_0_0_0_0_0_0_0_0_0_0_0_0_0_0_0_0_0_0_0_0_0" localSheetId="1">'01.2023'!$A$2:$E$15</definedName>
    <definedName name="Print_Area_0_0_0_0_0_0_0_0_0_0_0_0_0_0_0_0_0_0_0_0_0_0_0_0_0_0" localSheetId="0">'2023'!$A$2:$E$15</definedName>
    <definedName name="Print_Area_0_0_0_0_0_0_0_0_0_0_0_0_0_0_0_0_0_0_0_0_0_0_0_0_0_0_0" localSheetId="1">'01.2023'!$A$2:$E$16</definedName>
    <definedName name="Print_Area_0_0_0_0_0_0_0_0_0_0_0_0_0_0_0_0_0_0_0_0_0_0_0_0_0_0_0" localSheetId="0">'2023'!$A$2:$E$16</definedName>
    <definedName name="Print_Area_0_0_0_0_0_0_0_0_0_0_0_0_0_0_0_0_0_0_0_0_0_0_0_0_0_0_0_0" localSheetId="1">'01.2023'!$A$2:$E$15</definedName>
    <definedName name="Print_Area_0_0_0_0_0_0_0_0_0_0_0_0_0_0_0_0_0_0_0_0_0_0_0_0_0_0_0_0" localSheetId="0">'2023'!$A$2:$E$15</definedName>
    <definedName name="Print_Area_0_0_0_0_0_0_0_0_0_0_0_0_0_0_0_0_0_0_0_0_0_0_0_0_0_0_0_0_0" localSheetId="1">'01.2023'!$A$2:$E$16</definedName>
    <definedName name="Print_Area_0_0_0_0_0_0_0_0_0_0_0_0_0_0_0_0_0_0_0_0_0_0_0_0_0_0_0_0_0" localSheetId="0">'2023'!$A$2:$E$16</definedName>
    <definedName name="Print_Area_0_0_0_0_0_0_0_0_0_0_0_0_0_0_0_0_0_0_0_0_0_0_0_0_0_0_0_0_0_0" localSheetId="1">'01.2023'!$A$2:$E$15</definedName>
    <definedName name="Print_Area_0_0_0_0_0_0_0_0_0_0_0_0_0_0_0_0_0_0_0_0_0_0_0_0_0_0_0_0_0_0" localSheetId="0">'2023'!$A$2:$E$15</definedName>
    <definedName name="Print_Area_0_0_0_0_0_0_0_0_0_0_0_0_0_0_0_0_0_0_0_0_0_0_0_0_0_0_0_0_0_0_0" localSheetId="1">'01.2023'!$A$2:$E$16</definedName>
    <definedName name="Print_Area_0_0_0_0_0_0_0_0_0_0_0_0_0_0_0_0_0_0_0_0_0_0_0_0_0_0_0_0_0_0_0" localSheetId="0">'2023'!$A$2:$E$16</definedName>
    <definedName name="Print_Area_0_0_0_0_0_0_0_0_0_0_0_0_0_0_0_0_0_0_0_0_0_0_0_0_0_0_0_0_0_0_0_0" localSheetId="1">'01.2023'!$A$2:$E$15</definedName>
    <definedName name="Print_Area_0_0_0_0_0_0_0_0_0_0_0_0_0_0_0_0_0_0_0_0_0_0_0_0_0_0_0_0_0_0_0_0" localSheetId="0">'2023'!$A$2:$E$15</definedName>
    <definedName name="Print_Area_0_0_0_0_0_0_0_0_0_0_0_0_0_0_0_0_0_0_0_0_0_0_0_0_0_0_0_0_0_0_0_0_0" localSheetId="1">'01.2023'!$A$2:$E$10</definedName>
    <definedName name="Print_Area_0_0_0_0_0_0_0_0_0_0_0_0_0_0_0_0_0_0_0_0_0_0_0_0_0_0_0_0_0_0_0_0_0" localSheetId="0">'2023'!$A$2:$E$10</definedName>
    <definedName name="Print_Area_0_0_0_0_0_0_0_0_0_0_0_0_0_0_0_0_0_0_0_0_0_0_0_0_0_0_0_0_0_0_0_0_0_0" localSheetId="1">'01.2023'!$A$2:$E$10</definedName>
    <definedName name="Print_Area_0_0_0_0_0_0_0_0_0_0_0_0_0_0_0_0_0_0_0_0_0_0_0_0_0_0_0_0_0_0_0_0_0_0" localSheetId="0">'2023'!$A$2:$E$10</definedName>
    <definedName name="_xlnm.Print_Area" localSheetId="1">'01.2023'!$A$2:$E$17</definedName>
    <definedName name="_xlnm.Print_Area" localSheetId="6">'06.2023'!$A$1:$E$16</definedName>
    <definedName name="_xlnm.Print_Area" localSheetId="7">'07.2022'!$A$1:$E$16</definedName>
    <definedName name="_xlnm.Print_Area" localSheetId="8">'08.2022'!$A$1:$E$16</definedName>
    <definedName name="_xlnm.Print_Area" localSheetId="10">'10.2022'!$A$1:$E$18</definedName>
    <definedName name="_xlnm.Print_Area" localSheetId="11">'11.2023'!$A$1:$E$18</definedName>
    <definedName name="_xlnm.Print_Area" localSheetId="12">'12.2023'!$A$1:$E$18</definedName>
    <definedName name="_xlnm.Print_Area" localSheetId="0">'2023'!$A$2:$E$17</definedName>
  </definedNames>
  <calcPr calcId="191029"/>
</workbook>
</file>

<file path=xl/calcChain.xml><?xml version="1.0" encoding="utf-8"?>
<calcChain xmlns="http://schemas.openxmlformats.org/spreadsheetml/2006/main">
  <c r="C10" i="14" l="1"/>
  <c r="C9" i="14"/>
  <c r="D10" i="14"/>
  <c r="D9" i="14"/>
  <c r="D11" i="14" s="1"/>
  <c r="B10" i="14"/>
  <c r="B9" i="14"/>
  <c r="A13" i="13"/>
  <c r="E10" i="13"/>
  <c r="E9" i="13"/>
  <c r="D9" i="13"/>
  <c r="C9" i="13"/>
  <c r="B9" i="13"/>
  <c r="E8" i="13"/>
  <c r="D8" i="13"/>
  <c r="B8" i="13"/>
  <c r="F22" i="12"/>
  <c r="E9" i="12"/>
  <c r="E10" i="12"/>
  <c r="E8" i="12"/>
  <c r="A13" i="12"/>
  <c r="D9" i="12"/>
  <c r="C9" i="12"/>
  <c r="B9" i="12"/>
  <c r="D8" i="12"/>
  <c r="B8" i="12"/>
  <c r="E23" i="10"/>
  <c r="E22" i="10"/>
  <c r="B8" i="10"/>
  <c r="A13" i="10"/>
  <c r="E10" i="10"/>
  <c r="E9" i="10"/>
  <c r="D9" i="10"/>
  <c r="C9" i="10"/>
  <c r="B9" i="10"/>
  <c r="E8" i="10"/>
  <c r="D8" i="10"/>
  <c r="D10" i="10" s="1"/>
  <c r="A13" i="9"/>
  <c r="E10" i="9"/>
  <c r="E9" i="9"/>
  <c r="E8" i="9"/>
  <c r="C9" i="9"/>
  <c r="D9" i="9"/>
  <c r="D8" i="9"/>
  <c r="B9" i="9"/>
  <c r="B8" i="9"/>
  <c r="H12" i="8"/>
  <c r="A13" i="8"/>
  <c r="E10" i="8"/>
  <c r="E9" i="8"/>
  <c r="E8" i="8"/>
  <c r="D10" i="8"/>
  <c r="C9" i="8"/>
  <c r="D9" i="8"/>
  <c r="D8" i="8"/>
  <c r="B9" i="8"/>
  <c r="B8" i="8"/>
  <c r="A13" i="7"/>
  <c r="B10" i="7"/>
  <c r="D10" i="7"/>
  <c r="E10" i="7"/>
  <c r="E9" i="7"/>
  <c r="E8" i="7"/>
  <c r="D9" i="7"/>
  <c r="D8" i="7"/>
  <c r="B9" i="7"/>
  <c r="B8" i="7"/>
  <c r="E10" i="6"/>
  <c r="B11" i="14" l="1"/>
  <c r="D10" i="13"/>
  <c r="F22" i="13" s="1"/>
  <c r="B10" i="13"/>
  <c r="D10" i="12"/>
  <c r="B10" i="12"/>
  <c r="B10" i="10"/>
  <c r="D9" i="6"/>
  <c r="D8" i="6"/>
  <c r="D10" i="6" s="1"/>
  <c r="C9" i="6"/>
  <c r="B9" i="6"/>
  <c r="B8" i="6"/>
  <c r="B10" i="6" s="1"/>
  <c r="D10" i="5"/>
  <c r="B10" i="5"/>
  <c r="D10" i="4"/>
  <c r="B10" i="4"/>
  <c r="B10" i="11"/>
  <c r="D10" i="11"/>
  <c r="D10" i="9"/>
  <c r="B10" i="9"/>
  <c r="B10" i="8"/>
  <c r="D10" i="3"/>
  <c r="B10" i="3"/>
  <c r="D10" i="2"/>
  <c r="B10" i="2"/>
  <c r="D11" i="1"/>
  <c r="B11" i="1"/>
</calcChain>
</file>

<file path=xl/sharedStrings.xml><?xml version="1.0" encoding="utf-8"?>
<sst xmlns="http://schemas.openxmlformats.org/spreadsheetml/2006/main" count="260" uniqueCount="52">
  <si>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</si>
  <si>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</si>
  <si>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</si>
  <si>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</si>
  <si>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</si>
  <si>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</si>
  <si>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</si>
  <si>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</si>
  <si>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</si>
  <si>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</si>
  <si>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МП</t>
  </si>
  <si>
    <t>ООО "ЮСК" ВН</t>
  </si>
  <si>
    <t>Форма №6 к приложению  к постановлению Региональной службы по тарифам Ростовской области от 25.01.2022 №3/1</t>
  </si>
  <si>
    <t>344002, г. Ростов-на-Дону, ул. Береговая 27 А, оф.9</t>
  </si>
  <si>
    <t>ООО «ЮЭК»</t>
  </si>
  <si>
    <t>ООО "ЮЭК" ВН</t>
  </si>
  <si>
    <t>ООО "ЮЭК" СН2</t>
  </si>
  <si>
    <t xml:space="preserve">                                                         ООО «ЮЭК»_______________В.Г. Гедз</t>
  </si>
  <si>
    <t xml:space="preserve">               Сведения об объемах покупки (продажи) электроэнергии, приобретаемой в целях компенсации потерь за декабрь 2022г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</si>
  <si>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"16" января   2023 года</t>
    </r>
  </si>
  <si>
    <t>Форма №6 к приложению  к постановлению Региональной службы по тарифам Ростовской области от 27.09.2022 №47/1</t>
  </si>
  <si>
    <t>Форма №6 к приложению  к постановлению Региональной службы по тарифам Ростовской области от 27.09.2022 47/1</t>
  </si>
  <si>
    <t xml:space="preserve">               Сведения об объемах покупки (продажи) электроэнергии, приобретаемой в целях компенсации потерь за январь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</si>
  <si>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"14" февраля  2023 года</t>
    </r>
  </si>
  <si>
    <t>ООО "ЮСК" СН-2</t>
  </si>
  <si>
    <t xml:space="preserve">                                                         Директор_________________________Гедз В.Г.</t>
  </si>
  <si>
    <t xml:space="preserve">               Сведения об объемах покупки (продажи) электроэнергии, приобретаемой в целях компенсации потерь за февраль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</si>
  <si>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"15" марта  2023 года</t>
    </r>
  </si>
  <si>
    <t xml:space="preserve">                                                         ООО «ЮЭК»_____________________В.Г. Гедз</t>
  </si>
  <si>
    <t xml:space="preserve">               Сведения об объемах покупки (продажи) электроэнергии, приобретаемой в целях компенсации потерь за март 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</si>
  <si>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"25" апреля  2023 года</t>
    </r>
  </si>
  <si>
    <t xml:space="preserve">                                                         ООО «ЮЭК»__________________В. Г. Гедз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</si>
  <si>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"15" мая  2023 года</t>
    </r>
  </si>
  <si>
    <t xml:space="preserve">               Сведения об объемах покупки (продажи) электроэнергии, приобретаемой в целях компенсации потерь за апрель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</si>
  <si>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"15" июня  2023 года</t>
    </r>
  </si>
  <si>
    <t xml:space="preserve">               Сведения об объемах покупки (продажи) электроэнергии, приобретаемой в целях компенсации потерь за май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</si>
  <si>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"18" июля   2023 года</t>
    </r>
  </si>
  <si>
    <t xml:space="preserve">               Сведения об объемах покупки (продажи) электроэнергии, приобретаемой в целях компенсации потерь за июнь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</si>
  <si>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"23" августа   2023 года</t>
    </r>
  </si>
  <si>
    <t xml:space="preserve">               Сведения об объемах покупки (продажи) электроэнергии, приобретаемой в целях компенсации потерь за август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</si>
  <si>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"15" сентября   2023 года</t>
    </r>
  </si>
  <si>
    <t xml:space="preserve">               Сведения об объемах покупки (продажи) электроэнергии, приобретаемой в целях компенсации потерь за сентябрь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</si>
  <si>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"17" октября   2023 года</t>
    </r>
  </si>
  <si>
    <t xml:space="preserve">               Сведения об объемах покупки (продажи) электроэнергии, приобретаемой в целях компенсации потерь за июль 2023г</t>
  </si>
  <si>
    <t xml:space="preserve">               Сведения об объемах покупки (продажи) электроэнергии, приобретаемой в целях компенсации потерь за октябрь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</si>
  <si>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"17" ноябрья   2023 года</t>
    </r>
  </si>
  <si>
    <t xml:space="preserve">               Сведения об объемах покупки (продажи) электроэнергии, приобретаемой в целях компенсации потерь за Ноябрь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</si>
  <si>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"17" декабря   2023 года</t>
    </r>
  </si>
  <si>
    <t xml:space="preserve">               Сведения об объемах покупки (продажи) электроэнергии, приобретаемой в целях компенсации потерь за Декабрь 2023г</t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</si>
  <si>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"17" января   2024 года</t>
    </r>
  </si>
  <si>
    <r>
      <rPr>
        <u/>
        <sz val="11"/>
        <color rgb="FF000000"/>
        <rFont val="Times New Roman"/>
        <family val="1"/>
        <charset val="204"/>
      </rPr>
      <t>(8863)217-78-99</t>
    </r>
    <r>
      <rPr>
        <sz val="11"/>
        <color rgb="FF000000"/>
        <rFont val="Times New Roman"/>
        <family val="1"/>
      </rPr>
      <t xml:space="preserve">        "14" февраля  2024 года</t>
    </r>
  </si>
  <si>
    <t xml:space="preserve">               Сведения об объемах покупки (продажи) электроэнергии, приобретаемой в целях компенсации потерь за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</si>
</sst>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8" formatCode="#,##0.00000"/>
  </numFmts>
  <fonts count="25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</font>
    <font>
      <u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2">
    <xf numFmtId="0" fontId="0" fillId="0" borderId="0"/>
    <xf numFmtId="0" fontId="12" fillId="0" borderId="0"/>
    <xf numFmtId="0" fontId="13" fillId="0" borderId="0"/>
    <xf numFmtId="0" fontId="16" fillId="0" borderId="0"/>
    <xf numFmtId="164" fontId="17" fillId="0" borderId="0"/>
    <xf numFmtId="0" fontId="18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right" vertical="center"/>
    </xf>
    <xf numFmtId="3" fontId="23" fillId="0" borderId="0" xfId="0" applyNumberFormat="1" applyFont="1"/>
    <xf numFmtId="3" fontId="8" fillId="2" borderId="2" xfId="0" applyNumberFormat="1" applyFont="1" applyFill="1" applyBorder="1" applyAlignment="1">
      <alignment horizontal="center" vertical="center" wrapText="1"/>
    </xf>
    <xf numFmtId="4" fontId="23" fillId="0" borderId="0" xfId="0" applyNumberFormat="1" applyFont="1"/>
    <xf numFmtId="4" fontId="23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2" xfId="0" applyBorder="1"/>
    <xf numFmtId="3" fontId="0" fillId="0" borderId="2" xfId="0" applyNumberFormat="1" applyBorder="1"/>
    <xf numFmtId="4" fontId="24" fillId="0" borderId="2" xfId="0" applyNumberFormat="1" applyFont="1" applyBorder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center" vertical="center" wrapText="1"/>
    </xf>
  </cellXfs>
  <cellStyles count="12">
    <cellStyle name="Excel Built-in Normal" xfId="3" xr:uid="{0D136B0A-2385-4C9B-B9D3-B994AF9AD038}"/>
    <cellStyle name="Excel Built-in Normal 2" xfId="4" xr:uid="{8EE0E5F6-19A5-479E-8920-8161D4BCC1A5}"/>
    <cellStyle name="TableStyleLight1" xfId="5" xr:uid="{D7337920-FF18-4C3B-8977-F3ECAC8A3F68}"/>
    <cellStyle name="Обычный" xfId="0" builtinId="0"/>
    <cellStyle name="Обычный 2" xfId="6" xr:uid="{767C6D4E-16F5-4B1C-9B6A-48FE9503BCAB}"/>
    <cellStyle name="Обычный 3" xfId="7" xr:uid="{CE1DD245-F755-4308-A3D1-744BEFDFF812}"/>
    <cellStyle name="Обычный 3 2" xfId="10" xr:uid="{2CD2111B-2256-4BA9-801D-41C260A65FA2}"/>
    <cellStyle name="Обычный 4" xfId="8" xr:uid="{AC403C26-A80F-4A5E-8DF9-DBDC081BFD7A}"/>
    <cellStyle name="Обычный 4 2" xfId="11" xr:uid="{4FBFBCB9-1C22-4A16-8513-3E1AAA51DB71}"/>
    <cellStyle name="Обычный 5" xfId="9" xr:uid="{3B621EFF-1037-43F2-B496-92527DD64FEF}"/>
    <cellStyle name="Обычный 6" xfId="2" xr:uid="{D1B89352-E190-4FBE-B8C8-27AFB00D48A0}"/>
    <cellStyle name="Обычный 7" xfId="1" xr:uid="{B728D743-D16C-4A10-B7A3-96FEE5E28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E8A16-68AF-4DAF-94C0-FAFDE93B59F8}">
  <sheetPr>
    <pageSetUpPr fitToPage="1"/>
  </sheetPr>
  <dimension ref="A1:AMK17"/>
  <sheetViews>
    <sheetView tabSelected="1" view="pageBreakPreview" zoomScale="85" zoomScaleNormal="84" zoomScaleSheetLayoutView="85" workbookViewId="0">
      <selection activeCell="B20" sqref="B20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3.16406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29" t="s">
        <v>21</v>
      </c>
      <c r="E2" s="29"/>
    </row>
    <row r="3" spans="1:9" ht="51" customHeight="1" x14ac:dyDescent="0.25">
      <c r="A3" s="30" t="s">
        <v>51</v>
      </c>
      <c r="B3" s="30"/>
      <c r="C3" s="30"/>
      <c r="D3" s="30"/>
      <c r="E3" s="30"/>
      <c r="F3" s="5"/>
      <c r="G3" s="5"/>
      <c r="H3" s="5"/>
      <c r="I3" s="5"/>
    </row>
    <row r="4" spans="1:9" ht="39" customHeight="1" x14ac:dyDescent="0.25">
      <c r="A4" s="31" t="s">
        <v>0</v>
      </c>
      <c r="B4" s="31"/>
      <c r="C4" s="31"/>
      <c r="D4" s="32" t="s">
        <v>14</v>
      </c>
      <c r="E4" s="32"/>
      <c r="F4" s="5"/>
      <c r="G4" s="5"/>
      <c r="H4" s="5"/>
      <c r="I4" s="5"/>
    </row>
    <row r="5" spans="1:9" ht="44.25" customHeight="1" x14ac:dyDescent="0.25">
      <c r="A5" s="31" t="s">
        <v>1</v>
      </c>
      <c r="B5" s="31"/>
      <c r="C5" s="31"/>
      <c r="D5" s="32" t="s">
        <v>13</v>
      </c>
      <c r="E5" s="32"/>
      <c r="F5" s="5"/>
      <c r="G5" s="5"/>
      <c r="H5" s="5"/>
      <c r="I5" s="5"/>
    </row>
    <row r="6" spans="1:9" s="3" customFormat="1" ht="23.25" customHeight="1" x14ac:dyDescent="0.2">
      <c r="A6" s="35" t="s">
        <v>2</v>
      </c>
      <c r="B6" s="35" t="s">
        <v>3</v>
      </c>
      <c r="C6" s="35"/>
      <c r="D6" s="35"/>
      <c r="E6" s="35" t="s">
        <v>4</v>
      </c>
    </row>
    <row r="7" spans="1:9" s="3" customFormat="1" ht="40.5" customHeight="1" x14ac:dyDescent="0.2">
      <c r="A7" s="35"/>
      <c r="B7" s="14" t="s">
        <v>5</v>
      </c>
      <c r="C7" s="14" t="s">
        <v>6</v>
      </c>
      <c r="D7" s="14" t="s">
        <v>7</v>
      </c>
      <c r="E7" s="35"/>
    </row>
    <row r="8" spans="1:9" s="3" customFormat="1" ht="30.75" customHeight="1" x14ac:dyDescent="0.2">
      <c r="A8" s="33" t="s">
        <v>8</v>
      </c>
      <c r="B8" s="33"/>
      <c r="C8" s="33"/>
      <c r="D8" s="33"/>
      <c r="E8" s="33"/>
    </row>
    <row r="9" spans="1:9" s="3" customFormat="1" ht="48" customHeight="1" x14ac:dyDescent="0.2">
      <c r="A9" s="14" t="s">
        <v>11</v>
      </c>
      <c r="B9" s="42">
        <f>'01.2023'!B9+'02.2023'!B8+'03.2023'!B8+'04.2023'!B8+'05.2023'!B8+'06.2023'!B8+'07.2022'!B8+'08.2022'!B8+'09.2022'!B8+'10.2022'!B8+'11.2023'!B8+'12.2023'!B8</f>
        <v>12837</v>
      </c>
      <c r="C9" s="43">
        <f>('01.2023'!C9+'02.2023'!C8+'03.2023'!C8+'04.2023'!C8+'05.2023'!C8+'06.2023'!C8+'07.2022'!C8+'08.2022'!C8+'09.2022'!C8+'10.2022'!C8+'11.2023'!C8+'12.2023'!C8)/12</f>
        <v>3.6689291666666666</v>
      </c>
      <c r="D9" s="42">
        <f>'01.2023'!D9+'02.2023'!D8+'03.2023'!D8+'04.2023'!D8+'05.2023'!D8+'06.2023'!D8+'07.2022'!D8+'08.2022'!D8+'09.2022'!D8+'10.2022'!D8+'11.2023'!D8+'12.2023'!D8</f>
        <v>88370.05906</v>
      </c>
      <c r="E9" s="14"/>
    </row>
    <row r="10" spans="1:9" s="3" customFormat="1" ht="45.75" customHeight="1" x14ac:dyDescent="0.2">
      <c r="A10" s="14" t="s">
        <v>24</v>
      </c>
      <c r="B10" s="42">
        <f>'01.2023'!B10+'02.2023'!B9+'03.2023'!B9+'04.2023'!B9+'05.2023'!B9+'06.2023'!B9+'07.2022'!B9+'08.2022'!B9+'09.2022'!B9+'10.2022'!B9+'11.2023'!B9+'12.2023'!B9</f>
        <v>299082</v>
      </c>
      <c r="C10" s="43">
        <f>C9</f>
        <v>3.6689291666666666</v>
      </c>
      <c r="D10" s="42">
        <f>'01.2023'!D10+'02.2023'!D9+'03.2023'!D9+'04.2023'!D9+'05.2023'!D9+'06.2023'!D9+'07.2022'!D9+'08.2022'!D9+'09.2022'!D9+'10.2022'!D9+'11.2023'!D9+'12.2023'!D9</f>
        <v>1288070.738624</v>
      </c>
      <c r="E10" s="14"/>
    </row>
    <row r="11" spans="1:9" ht="51" customHeight="1" x14ac:dyDescent="0.25">
      <c r="A11" s="18" t="s">
        <v>9</v>
      </c>
      <c r="B11" s="14">
        <f>SUM(B9:B10)</f>
        <v>311919</v>
      </c>
      <c r="C11" s="14"/>
      <c r="D11" s="16">
        <f>SUM(D9:D10)</f>
        <v>1376440.7976839999</v>
      </c>
      <c r="E11" s="16"/>
    </row>
    <row r="13" spans="1:9" ht="13.9" customHeight="1" x14ac:dyDescent="0.25">
      <c r="A13" s="34"/>
      <c r="B13" s="34"/>
      <c r="C13" s="34"/>
      <c r="D13" s="34"/>
      <c r="E13" s="34"/>
    </row>
    <row r="14" spans="1:9" ht="14.25" customHeight="1" x14ac:dyDescent="0.25">
      <c r="A14" s="28" t="s">
        <v>25</v>
      </c>
      <c r="B14" s="28"/>
      <c r="C14" s="28"/>
      <c r="D14" s="28"/>
      <c r="E14" s="28"/>
    </row>
    <row r="15" spans="1:9" ht="14.25" customHeight="1" x14ac:dyDescent="0.25">
      <c r="A15" s="6"/>
      <c r="B15" s="2" t="s">
        <v>10</v>
      </c>
    </row>
    <row r="17" spans="2:4" x14ac:dyDescent="0.25">
      <c r="B17" s="12" t="s">
        <v>50</v>
      </c>
      <c r="C17" s="11"/>
      <c r="D17" s="11"/>
    </row>
  </sheetData>
  <mergeCells count="12">
    <mergeCell ref="A6:A7"/>
    <mergeCell ref="B6:D6"/>
    <mergeCell ref="E6:E7"/>
    <mergeCell ref="A8:E8"/>
    <mergeCell ref="A13:E13"/>
    <mergeCell ref="A14:E14"/>
    <mergeCell ref="D2:E2"/>
    <mergeCell ref="A3:E3"/>
    <mergeCell ref="A4:C4"/>
    <mergeCell ref="D4:E4"/>
    <mergeCell ref="A5:C5"/>
    <mergeCell ref="D5:E5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1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5DDD-7E67-4AA5-B8D2-E8D2C340C56A}">
  <sheetPr>
    <pageSetUpPr fitToPage="1"/>
  </sheetPr>
  <dimension ref="A1:Q16"/>
  <sheetViews>
    <sheetView workbookViewId="0">
      <selection activeCell="E16" sqref="A1:E16"/>
    </sheetView>
  </sheetViews>
  <sheetFormatPr defaultRowHeight="11.25" x14ac:dyDescent="0.2"/>
  <cols>
    <col min="1" max="1" width="26" customWidth="1"/>
    <col min="2" max="2" width="15.33203125" customWidth="1"/>
    <col min="3" max="3" width="18.1640625" customWidth="1"/>
    <col min="4" max="4" width="21.33203125" customWidth="1"/>
    <col min="5" max="5" width="48.5" customWidth="1"/>
  </cols>
  <sheetData>
    <row r="1" spans="1:17" ht="85.5" customHeight="1" x14ac:dyDescent="0.25">
      <c r="A1" s="1"/>
      <c r="B1" s="2"/>
      <c r="C1" s="4"/>
      <c r="D1" s="29" t="s">
        <v>12</v>
      </c>
      <c r="E1" s="29"/>
    </row>
    <row r="2" spans="1:17" ht="50.25" customHeight="1" x14ac:dyDescent="0.2">
      <c r="A2" s="36" t="s">
        <v>41</v>
      </c>
      <c r="B2" s="36"/>
      <c r="C2" s="36"/>
      <c r="D2" s="36"/>
      <c r="E2" s="36"/>
    </row>
    <row r="3" spans="1:17" ht="40.5" customHeight="1" x14ac:dyDescent="0.2">
      <c r="A3" s="37" t="s">
        <v>0</v>
      </c>
      <c r="B3" s="37"/>
      <c r="C3" s="37"/>
      <c r="D3" s="38" t="s">
        <v>14</v>
      </c>
      <c r="E3" s="38"/>
    </row>
    <row r="4" spans="1:17" ht="44.25" customHeight="1" x14ac:dyDescent="0.2">
      <c r="A4" s="37" t="s">
        <v>1</v>
      </c>
      <c r="B4" s="37"/>
      <c r="C4" s="37"/>
      <c r="D4" s="38" t="s">
        <v>13</v>
      </c>
      <c r="E4" s="38"/>
    </row>
    <row r="5" spans="1:17" ht="15.75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7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7" ht="15.75" x14ac:dyDescent="0.2">
      <c r="A7" s="40" t="s">
        <v>8</v>
      </c>
      <c r="B7" s="40"/>
      <c r="C7" s="40"/>
      <c r="D7" s="40"/>
      <c r="E7" s="40"/>
    </row>
    <row r="8" spans="1:17" ht="15.75" x14ac:dyDescent="0.2">
      <c r="A8" s="7" t="s">
        <v>15</v>
      </c>
      <c r="B8" s="8">
        <f>SUM(H8:K8)</f>
        <v>1066</v>
      </c>
      <c r="C8" s="8">
        <v>3.7539899999999999</v>
      </c>
      <c r="D8" s="9">
        <f>SUM(N8:Q8)</f>
        <v>19370.59</v>
      </c>
      <c r="E8" s="13">
        <f>'08.2022'!E8</f>
        <v>28348.116607999997</v>
      </c>
      <c r="H8">
        <v>1066</v>
      </c>
      <c r="N8">
        <v>19370.59</v>
      </c>
    </row>
    <row r="9" spans="1:17" ht="15.75" x14ac:dyDescent="0.2">
      <c r="A9" s="7" t="s">
        <v>16</v>
      </c>
      <c r="B9" s="8">
        <f>SUM(H9:K9)</f>
        <v>25979</v>
      </c>
      <c r="C9" s="8">
        <f>C8</f>
        <v>3.7539899999999999</v>
      </c>
      <c r="D9" s="9">
        <f>SUM(N9:Q9)</f>
        <v>102461.40000000001</v>
      </c>
      <c r="E9" s="13">
        <f>'08.2022'!E9</f>
        <v>626997.95478400006</v>
      </c>
      <c r="H9">
        <v>4321</v>
      </c>
      <c r="I9">
        <v>15870</v>
      </c>
      <c r="J9">
        <v>1488</v>
      </c>
      <c r="K9">
        <v>4300</v>
      </c>
      <c r="N9">
        <v>19465.189999999999</v>
      </c>
      <c r="O9">
        <v>71490.98</v>
      </c>
      <c r="P9">
        <v>6703.13</v>
      </c>
      <c r="Q9">
        <v>4802.1000000000004</v>
      </c>
    </row>
    <row r="10" spans="1:17" ht="15.75" x14ac:dyDescent="0.2">
      <c r="A10" s="10" t="s">
        <v>9</v>
      </c>
      <c r="B10" s="7">
        <f>SUM(B8:B9)</f>
        <v>27045</v>
      </c>
      <c r="C10" s="7"/>
      <c r="D10" s="9">
        <f>SUM(D8:D9)</f>
        <v>121831.99</v>
      </c>
      <c r="E10" s="13">
        <f>'08.2022'!E10</f>
        <v>655346.07139200007</v>
      </c>
    </row>
    <row r="11" spans="1:17" ht="15" x14ac:dyDescent="0.25">
      <c r="A11" s="1"/>
      <c r="B11" s="2"/>
      <c r="C11" s="2"/>
      <c r="D11" s="2"/>
      <c r="E11" s="2"/>
    </row>
    <row r="12" spans="1:17" ht="15" x14ac:dyDescent="0.2">
      <c r="A12" s="34"/>
      <c r="B12" s="34"/>
      <c r="C12" s="34"/>
      <c r="D12" s="34"/>
      <c r="E12" s="34"/>
    </row>
    <row r="13" spans="1:17" ht="15" x14ac:dyDescent="0.25">
      <c r="A13" s="28" t="str">
        <f>'08.2022'!A13:E13</f>
        <v xml:space="preserve">                                                         ООО «ЮЭК»__________________В. Г. Гедз</v>
      </c>
      <c r="B13" s="28"/>
      <c r="C13" s="28"/>
      <c r="D13" s="28"/>
      <c r="E13" s="28"/>
    </row>
    <row r="14" spans="1:17" ht="15" x14ac:dyDescent="0.25">
      <c r="A14" s="6"/>
      <c r="B14" s="2" t="s">
        <v>10</v>
      </c>
      <c r="C14" s="2"/>
      <c r="D14" s="2"/>
      <c r="E14" s="2"/>
    </row>
    <row r="15" spans="1:17" ht="15" x14ac:dyDescent="0.25">
      <c r="A15" s="1"/>
      <c r="B15" s="2"/>
      <c r="C15" s="2"/>
      <c r="D15" s="2"/>
      <c r="E15" s="2"/>
    </row>
    <row r="16" spans="1:17" ht="15" x14ac:dyDescent="0.25">
      <c r="A16" s="1"/>
      <c r="B16" s="12" t="s">
        <v>42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8B78-D6A1-4F1B-A665-134A2046F052}">
  <sheetPr>
    <pageSetUpPr fitToPage="1"/>
  </sheetPr>
  <dimension ref="A1:Q23"/>
  <sheetViews>
    <sheetView view="pageBreakPreview" topLeftCell="A2" zoomScale="115" zoomScaleNormal="100" zoomScaleSheetLayoutView="115" workbookViewId="0">
      <selection activeCell="B5" sqref="B5:D5"/>
    </sheetView>
  </sheetViews>
  <sheetFormatPr defaultRowHeight="11.25" x14ac:dyDescent="0.2"/>
  <cols>
    <col min="1" max="1" width="30.1640625" customWidth="1"/>
    <col min="2" max="2" width="18.1640625" customWidth="1"/>
    <col min="3" max="3" width="20.1640625" customWidth="1"/>
    <col min="4" max="4" width="15" customWidth="1"/>
    <col min="5" max="5" width="32.83203125" customWidth="1"/>
  </cols>
  <sheetData>
    <row r="1" spans="1:17" ht="65.25" customHeight="1" x14ac:dyDescent="0.25">
      <c r="A1" s="1"/>
      <c r="B1" s="2"/>
      <c r="C1" s="4"/>
      <c r="D1" s="29" t="s">
        <v>12</v>
      </c>
      <c r="E1" s="29"/>
    </row>
    <row r="2" spans="1:17" ht="36.75" customHeight="1" x14ac:dyDescent="0.2">
      <c r="A2" s="36" t="s">
        <v>44</v>
      </c>
      <c r="B2" s="36"/>
      <c r="C2" s="36"/>
      <c r="D2" s="36"/>
      <c r="E2" s="36"/>
    </row>
    <row r="3" spans="1:17" ht="27.75" customHeight="1" x14ac:dyDescent="0.2">
      <c r="A3" s="37" t="s">
        <v>0</v>
      </c>
      <c r="B3" s="37"/>
      <c r="C3" s="37"/>
      <c r="D3" s="38" t="s">
        <v>14</v>
      </c>
      <c r="E3" s="38"/>
    </row>
    <row r="4" spans="1:17" ht="39.75" customHeight="1" x14ac:dyDescent="0.2">
      <c r="A4" s="37" t="s">
        <v>1</v>
      </c>
      <c r="B4" s="37"/>
      <c r="C4" s="37"/>
      <c r="D4" s="38" t="s">
        <v>13</v>
      </c>
      <c r="E4" s="38"/>
    </row>
    <row r="5" spans="1:17" ht="23.25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7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7" ht="21.75" customHeight="1" x14ac:dyDescent="0.2">
      <c r="A7" s="40" t="s">
        <v>8</v>
      </c>
      <c r="B7" s="40"/>
      <c r="C7" s="40"/>
      <c r="D7" s="40"/>
      <c r="E7" s="40"/>
    </row>
    <row r="8" spans="1:17" ht="30" customHeight="1" x14ac:dyDescent="0.2">
      <c r="A8" s="7" t="s">
        <v>15</v>
      </c>
      <c r="B8" s="8">
        <f>SUM(H8:K8)</f>
        <v>1067</v>
      </c>
      <c r="C8" s="8">
        <v>3.7539899999999999</v>
      </c>
      <c r="D8" s="9">
        <f>SUM(N8:Q8)</f>
        <v>4661.99</v>
      </c>
      <c r="E8" s="13">
        <f>'08.2022'!E8</f>
        <v>28348.116607999997</v>
      </c>
      <c r="K8">
        <v>1067</v>
      </c>
      <c r="Q8">
        <v>4661.99</v>
      </c>
    </row>
    <row r="9" spans="1:17" ht="32.25" customHeight="1" x14ac:dyDescent="0.2">
      <c r="A9" s="7" t="s">
        <v>16</v>
      </c>
      <c r="B9" s="8">
        <f>SUM(H9:K9)</f>
        <v>27350</v>
      </c>
      <c r="C9" s="8">
        <f>C8</f>
        <v>3.7539899999999999</v>
      </c>
      <c r="D9" s="9">
        <f>SUM(N9:Q9)</f>
        <v>119498.93000000001</v>
      </c>
      <c r="E9" s="13">
        <f>'08.2022'!E9</f>
        <v>626997.95478400006</v>
      </c>
      <c r="H9">
        <v>1490</v>
      </c>
      <c r="I9">
        <v>4684</v>
      </c>
      <c r="J9">
        <v>16870</v>
      </c>
      <c r="K9">
        <v>4306</v>
      </c>
      <c r="N9">
        <v>6510.18</v>
      </c>
      <c r="O9">
        <v>20465.560000000001</v>
      </c>
      <c r="P9">
        <v>73709.210000000006</v>
      </c>
      <c r="Q9">
        <v>18813.98</v>
      </c>
    </row>
    <row r="10" spans="1:17" ht="27.75" customHeight="1" x14ac:dyDescent="0.2">
      <c r="A10" s="10" t="s">
        <v>9</v>
      </c>
      <c r="B10" s="7">
        <f>SUM(B8:B9)</f>
        <v>28417</v>
      </c>
      <c r="C10" s="7"/>
      <c r="D10" s="9">
        <f>SUM(D8:D9)</f>
        <v>124160.92000000001</v>
      </c>
      <c r="E10" s="13">
        <f>'08.2022'!E10</f>
        <v>655346.07139200007</v>
      </c>
    </row>
    <row r="11" spans="1:17" ht="15" x14ac:dyDescent="0.25">
      <c r="A11" s="1"/>
      <c r="B11" s="2"/>
      <c r="C11" s="2"/>
      <c r="D11" s="2"/>
      <c r="E11" s="2"/>
    </row>
    <row r="12" spans="1:17" ht="15" x14ac:dyDescent="0.2">
      <c r="A12" s="34"/>
      <c r="B12" s="34"/>
      <c r="C12" s="34"/>
      <c r="D12" s="34"/>
      <c r="E12" s="34"/>
    </row>
    <row r="13" spans="1:17" ht="15" x14ac:dyDescent="0.25">
      <c r="A13" s="28" t="str">
        <f>'08.2022'!A13:E13</f>
        <v xml:space="preserve">                                                         ООО «ЮЭК»__________________В. Г. Гедз</v>
      </c>
      <c r="B13" s="28"/>
      <c r="C13" s="28"/>
      <c r="D13" s="28"/>
      <c r="E13" s="28"/>
    </row>
    <row r="14" spans="1:17" ht="15" x14ac:dyDescent="0.25">
      <c r="A14" s="6"/>
      <c r="B14" s="2" t="s">
        <v>10</v>
      </c>
      <c r="C14" s="2"/>
      <c r="D14" s="2"/>
      <c r="E14" s="2"/>
    </row>
    <row r="15" spans="1:17" ht="15" x14ac:dyDescent="0.25">
      <c r="A15" s="1"/>
      <c r="B15" s="2"/>
      <c r="C15" s="2"/>
      <c r="D15" s="2"/>
      <c r="E15" s="2"/>
    </row>
    <row r="16" spans="1:17" ht="15" x14ac:dyDescent="0.25">
      <c r="A16" s="1"/>
      <c r="B16" s="12" t="s">
        <v>45</v>
      </c>
      <c r="C16" s="11"/>
      <c r="D16" s="11"/>
      <c r="E16" s="2"/>
    </row>
    <row r="22" spans="5:5" x14ac:dyDescent="0.2">
      <c r="E22" s="24">
        <f>D10+'09.2022'!D10+'08.2022'!D10+'07.2022'!D10+'06.2023'!D10+'05.2023'!D10+'04.2023'!D10+'03.2023'!D10+'02.2023'!D10+'01.2023'!D11</f>
        <v>1133245.0176840001</v>
      </c>
    </row>
    <row r="23" spans="5:5" x14ac:dyDescent="0.2">
      <c r="E23">
        <f>E22/1000</f>
        <v>1133.245017684</v>
      </c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7217-0E94-4785-B75B-F3ABA10DBBE0}">
  <sheetPr>
    <pageSetUpPr fitToPage="1"/>
  </sheetPr>
  <dimension ref="A1:Q22"/>
  <sheetViews>
    <sheetView view="pageBreakPreview" topLeftCell="A2" zoomScale="115" zoomScaleNormal="100" zoomScaleSheetLayoutView="115" workbookViewId="0">
      <selection activeCell="F22" sqref="F22"/>
    </sheetView>
  </sheetViews>
  <sheetFormatPr defaultRowHeight="11.25" x14ac:dyDescent="0.2"/>
  <cols>
    <col min="1" max="1" width="30.1640625" customWidth="1"/>
    <col min="2" max="2" width="18.1640625" customWidth="1"/>
    <col min="3" max="3" width="20.1640625" customWidth="1"/>
    <col min="4" max="4" width="15" customWidth="1"/>
    <col min="5" max="5" width="32.83203125" customWidth="1"/>
    <col min="6" max="6" width="11.6640625" bestFit="1" customWidth="1"/>
  </cols>
  <sheetData>
    <row r="1" spans="1:17" ht="65.25" customHeight="1" x14ac:dyDescent="0.25">
      <c r="A1" s="1"/>
      <c r="B1" s="2"/>
      <c r="C1" s="4"/>
      <c r="D1" s="29" t="s">
        <v>12</v>
      </c>
      <c r="E1" s="29"/>
    </row>
    <row r="2" spans="1:17" ht="36.75" customHeight="1" x14ac:dyDescent="0.2">
      <c r="A2" s="36" t="s">
        <v>46</v>
      </c>
      <c r="B2" s="36"/>
      <c r="C2" s="36"/>
      <c r="D2" s="36"/>
      <c r="E2" s="36"/>
    </row>
    <row r="3" spans="1:17" ht="27.75" customHeight="1" x14ac:dyDescent="0.2">
      <c r="A3" s="37" t="s">
        <v>0</v>
      </c>
      <c r="B3" s="37"/>
      <c r="C3" s="37"/>
      <c r="D3" s="38" t="s">
        <v>14</v>
      </c>
      <c r="E3" s="38"/>
    </row>
    <row r="4" spans="1:17" ht="39.75" customHeight="1" x14ac:dyDescent="0.2">
      <c r="A4" s="37" t="s">
        <v>1</v>
      </c>
      <c r="B4" s="37"/>
      <c r="C4" s="37"/>
      <c r="D4" s="38" t="s">
        <v>13</v>
      </c>
      <c r="E4" s="38"/>
    </row>
    <row r="5" spans="1:17" ht="23.25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7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7" ht="21.75" customHeight="1" x14ac:dyDescent="0.2">
      <c r="A7" s="40" t="s">
        <v>8</v>
      </c>
      <c r="B7" s="40"/>
      <c r="C7" s="40"/>
      <c r="D7" s="40"/>
      <c r="E7" s="40"/>
    </row>
    <row r="8" spans="1:17" ht="30" customHeight="1" x14ac:dyDescent="0.2">
      <c r="A8" s="7" t="s">
        <v>15</v>
      </c>
      <c r="B8" s="8">
        <f>SUM(H8:K8)</f>
        <v>1072</v>
      </c>
      <c r="C8" s="8">
        <v>3.6047799999999999</v>
      </c>
      <c r="D8" s="9">
        <f>SUM(N8:Q8)</f>
        <v>4637.18</v>
      </c>
      <c r="E8" s="13">
        <f>'10.2022'!E8</f>
        <v>28348.116607999997</v>
      </c>
      <c r="H8" s="25">
        <v>1072</v>
      </c>
      <c r="I8" s="25"/>
      <c r="J8" s="25"/>
      <c r="K8" s="25"/>
      <c r="N8" s="25">
        <v>4637.18</v>
      </c>
      <c r="O8" s="25"/>
      <c r="P8" s="25"/>
      <c r="Q8" s="25"/>
    </row>
    <row r="9" spans="1:17" ht="32.25" customHeight="1" x14ac:dyDescent="0.2">
      <c r="A9" s="7" t="s">
        <v>16</v>
      </c>
      <c r="B9" s="8">
        <f>SUM(H9:K9)</f>
        <v>26143</v>
      </c>
      <c r="C9" s="8">
        <f>C8</f>
        <v>3.6047799999999999</v>
      </c>
      <c r="D9" s="9">
        <f>SUM(N9:Q9)</f>
        <v>113087.73</v>
      </c>
      <c r="E9" s="13">
        <f>'10.2022'!E9</f>
        <v>626997.95478400006</v>
      </c>
      <c r="H9" s="25">
        <v>4311</v>
      </c>
      <c r="I9" s="25">
        <v>15343</v>
      </c>
      <c r="J9" s="25">
        <v>1494</v>
      </c>
      <c r="K9" s="25">
        <v>4995</v>
      </c>
      <c r="N9" s="25">
        <v>18648.25</v>
      </c>
      <c r="O9" s="25">
        <v>66369.77</v>
      </c>
      <c r="P9" s="25">
        <v>6462.65</v>
      </c>
      <c r="Q9" s="25">
        <v>21607.06</v>
      </c>
    </row>
    <row r="10" spans="1:17" ht="27.75" customHeight="1" x14ac:dyDescent="0.2">
      <c r="A10" s="10" t="s">
        <v>9</v>
      </c>
      <c r="B10" s="7">
        <f>SUM(B8:B9)</f>
        <v>27215</v>
      </c>
      <c r="C10" s="7"/>
      <c r="D10" s="9">
        <f>SUM(D8:D9)</f>
        <v>117724.91</v>
      </c>
      <c r="E10" s="13">
        <f>'10.2022'!E10</f>
        <v>655346.07139200007</v>
      </c>
    </row>
    <row r="11" spans="1:17" ht="15" x14ac:dyDescent="0.25">
      <c r="A11" s="1"/>
      <c r="B11" s="2"/>
      <c r="C11" s="2"/>
      <c r="D11" s="2"/>
      <c r="E11" s="2"/>
    </row>
    <row r="12" spans="1:17" ht="15" x14ac:dyDescent="0.2">
      <c r="A12" s="34"/>
      <c r="B12" s="34"/>
      <c r="C12" s="34"/>
      <c r="D12" s="34"/>
      <c r="E12" s="34"/>
    </row>
    <row r="13" spans="1:17" ht="15" x14ac:dyDescent="0.25">
      <c r="A13" s="28" t="str">
        <f>'08.2022'!A13:E13</f>
        <v xml:space="preserve">                                                         ООО «ЮЭК»__________________В. Г. Гедз</v>
      </c>
      <c r="B13" s="28"/>
      <c r="C13" s="28"/>
      <c r="D13" s="28"/>
      <c r="E13" s="28"/>
    </row>
    <row r="14" spans="1:17" ht="15" x14ac:dyDescent="0.25">
      <c r="A14" s="6"/>
      <c r="B14" s="2" t="s">
        <v>10</v>
      </c>
      <c r="C14" s="2"/>
      <c r="D14" s="2"/>
      <c r="E14" s="2"/>
    </row>
    <row r="15" spans="1:17" ht="15" x14ac:dyDescent="0.25">
      <c r="A15" s="1"/>
      <c r="B15" s="2"/>
      <c r="C15" s="2"/>
      <c r="D15" s="2"/>
      <c r="E15" s="2"/>
    </row>
    <row r="16" spans="1:17" ht="15" x14ac:dyDescent="0.25">
      <c r="A16" s="1"/>
      <c r="B16" s="12" t="s">
        <v>47</v>
      </c>
      <c r="C16" s="11"/>
      <c r="D16" s="11"/>
      <c r="E16" s="2"/>
    </row>
    <row r="22" spans="5:6" x14ac:dyDescent="0.2">
      <c r="E22" s="24"/>
      <c r="F22" s="24">
        <f>D10+'10.2022'!D10+'09.2022'!D10+'08.2022'!D10+'07.2022'!D10+'06.2023'!D10+'05.2023'!D10+'04.2023'!D10+'03.2023'!D10+'02.2023'!D10+'01.2023'!D11</f>
        <v>1250969.927684</v>
      </c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E892-CD89-40A7-AB2A-1CE44F8613BD}">
  <sheetPr>
    <pageSetUpPr fitToPage="1"/>
  </sheetPr>
  <dimension ref="A1:Q22"/>
  <sheetViews>
    <sheetView view="pageBreakPreview" topLeftCell="A2" zoomScale="115" zoomScaleNormal="100" zoomScaleSheetLayoutView="115" workbookViewId="0">
      <selection activeCell="G6" sqref="G6"/>
    </sheetView>
  </sheetViews>
  <sheetFormatPr defaultRowHeight="11.25" x14ac:dyDescent="0.2"/>
  <cols>
    <col min="1" max="1" width="30.1640625" customWidth="1"/>
    <col min="2" max="2" width="18.1640625" customWidth="1"/>
    <col min="3" max="3" width="20.1640625" customWidth="1"/>
    <col min="4" max="4" width="15" customWidth="1"/>
    <col min="5" max="5" width="32.83203125" customWidth="1"/>
    <col min="6" max="6" width="11.6640625" bestFit="1" customWidth="1"/>
  </cols>
  <sheetData>
    <row r="1" spans="1:17" ht="65.25" customHeight="1" x14ac:dyDescent="0.25">
      <c r="A1" s="1"/>
      <c r="B1" s="2"/>
      <c r="C1" s="4"/>
      <c r="D1" s="29" t="s">
        <v>12</v>
      </c>
      <c r="E1" s="29"/>
    </row>
    <row r="2" spans="1:17" ht="36.75" customHeight="1" x14ac:dyDescent="0.2">
      <c r="A2" s="36" t="s">
        <v>48</v>
      </c>
      <c r="B2" s="36"/>
      <c r="C2" s="36"/>
      <c r="D2" s="36"/>
      <c r="E2" s="36"/>
    </row>
    <row r="3" spans="1:17" ht="27.75" customHeight="1" x14ac:dyDescent="0.2">
      <c r="A3" s="37" t="s">
        <v>0</v>
      </c>
      <c r="B3" s="37"/>
      <c r="C3" s="37"/>
      <c r="D3" s="38" t="s">
        <v>14</v>
      </c>
      <c r="E3" s="38"/>
    </row>
    <row r="4" spans="1:17" ht="39.75" customHeight="1" x14ac:dyDescent="0.2">
      <c r="A4" s="37" t="s">
        <v>1</v>
      </c>
      <c r="B4" s="37"/>
      <c r="C4" s="37"/>
      <c r="D4" s="38" t="s">
        <v>13</v>
      </c>
      <c r="E4" s="38"/>
    </row>
    <row r="5" spans="1:17" ht="23.25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7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7" ht="21.75" customHeight="1" x14ac:dyDescent="0.2">
      <c r="A7" s="40" t="s">
        <v>8</v>
      </c>
      <c r="B7" s="40"/>
      <c r="C7" s="40"/>
      <c r="D7" s="40"/>
      <c r="E7" s="40"/>
    </row>
    <row r="8" spans="1:17" ht="30" customHeight="1" x14ac:dyDescent="0.2">
      <c r="A8" s="7" t="s">
        <v>15</v>
      </c>
      <c r="B8" s="8">
        <f>SUM(H8:K8)</f>
        <v>1070</v>
      </c>
      <c r="C8" s="15">
        <v>3.4014000000000002</v>
      </c>
      <c r="D8" s="9">
        <f>SUM(N8:Q8)</f>
        <v>21796.18</v>
      </c>
      <c r="E8" s="13">
        <f>'10.2022'!E8</f>
        <v>28348.116607999997</v>
      </c>
      <c r="H8" s="25">
        <v>1070</v>
      </c>
      <c r="I8" s="25"/>
      <c r="J8" s="25"/>
      <c r="K8" s="25"/>
      <c r="N8" s="25">
        <v>21796.18</v>
      </c>
      <c r="O8" s="25"/>
      <c r="P8" s="25"/>
      <c r="Q8" s="25"/>
    </row>
    <row r="9" spans="1:17" ht="32.25" customHeight="1" x14ac:dyDescent="0.2">
      <c r="A9" s="7" t="s">
        <v>16</v>
      </c>
      <c r="B9" s="8">
        <f>SUM(H9:K9)</f>
        <v>25400</v>
      </c>
      <c r="C9" s="8">
        <f>C8</f>
        <v>3.4014000000000002</v>
      </c>
      <c r="D9" s="9">
        <f>SUM(N9:Q9)</f>
        <v>103674.69</v>
      </c>
      <c r="E9" s="13">
        <f>'10.2022'!E9</f>
        <v>626997.95478400006</v>
      </c>
      <c r="H9" s="26">
        <v>1497</v>
      </c>
      <c r="I9" s="25">
        <v>15543</v>
      </c>
      <c r="J9" s="25">
        <v>4091</v>
      </c>
      <c r="K9" s="25">
        <v>4269</v>
      </c>
      <c r="N9" s="27">
        <v>6110.28</v>
      </c>
      <c r="O9" s="25">
        <v>63441.55</v>
      </c>
      <c r="P9" s="25">
        <v>16698.16</v>
      </c>
      <c r="Q9" s="25">
        <v>17424.7</v>
      </c>
    </row>
    <row r="10" spans="1:17" ht="27.75" customHeight="1" x14ac:dyDescent="0.2">
      <c r="A10" s="10" t="s">
        <v>9</v>
      </c>
      <c r="B10" s="7">
        <f>SUM(B8:B9)</f>
        <v>26470</v>
      </c>
      <c r="C10" s="7"/>
      <c r="D10" s="9">
        <f>SUM(D8:D9)</f>
        <v>125470.87</v>
      </c>
      <c r="E10" s="13">
        <f>'10.2022'!E10</f>
        <v>655346.07139200007</v>
      </c>
    </row>
    <row r="11" spans="1:17" ht="15" x14ac:dyDescent="0.25">
      <c r="A11" s="1"/>
      <c r="B11" s="2"/>
      <c r="C11" s="2"/>
      <c r="D11" s="2"/>
      <c r="E11" s="2"/>
    </row>
    <row r="12" spans="1:17" ht="15" x14ac:dyDescent="0.2">
      <c r="A12" s="34"/>
      <c r="B12" s="34"/>
      <c r="C12" s="34"/>
      <c r="D12" s="34"/>
      <c r="E12" s="34"/>
    </row>
    <row r="13" spans="1:17" ht="15" x14ac:dyDescent="0.25">
      <c r="A13" s="28" t="str">
        <f>'08.2022'!A13:E13</f>
        <v xml:space="preserve">                                                         ООО «ЮЭК»__________________В. Г. Гедз</v>
      </c>
      <c r="B13" s="28"/>
      <c r="C13" s="28"/>
      <c r="D13" s="28"/>
      <c r="E13" s="28"/>
    </row>
    <row r="14" spans="1:17" ht="15" x14ac:dyDescent="0.25">
      <c r="A14" s="6"/>
      <c r="B14" s="2" t="s">
        <v>10</v>
      </c>
      <c r="C14" s="2"/>
      <c r="D14" s="2"/>
      <c r="E14" s="2"/>
    </row>
    <row r="15" spans="1:17" ht="15" x14ac:dyDescent="0.25">
      <c r="A15" s="1"/>
      <c r="B15" s="2"/>
      <c r="C15" s="2"/>
      <c r="D15" s="2"/>
      <c r="E15" s="2"/>
    </row>
    <row r="16" spans="1:17" ht="15" x14ac:dyDescent="0.25">
      <c r="A16" s="1"/>
      <c r="B16" s="12" t="s">
        <v>49</v>
      </c>
      <c r="C16" s="11"/>
      <c r="D16" s="11"/>
      <c r="E16" s="2"/>
    </row>
    <row r="22" spans="5:6" x14ac:dyDescent="0.2">
      <c r="E22" s="24"/>
      <c r="F22" s="24">
        <f>D10+'10.2022'!D10+'09.2022'!D10+'08.2022'!D10+'07.2022'!D10+'06.2023'!D10+'05.2023'!D10+'04.2023'!D10+'03.2023'!D10+'02.2023'!D10+'01.2023'!D11</f>
        <v>1258715.887684</v>
      </c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8CBF7-3B19-4567-8923-0F49B9D89D74}">
  <sheetPr>
    <pageSetUpPr fitToPage="1"/>
  </sheetPr>
  <dimension ref="A1:E16"/>
  <sheetViews>
    <sheetView workbookViewId="0">
      <selection activeCell="I7" sqref="I7"/>
    </sheetView>
  </sheetViews>
  <sheetFormatPr defaultRowHeight="11.25" x14ac:dyDescent="0.2"/>
  <cols>
    <col min="1" max="1" width="25.6640625" customWidth="1"/>
    <col min="2" max="2" width="19.83203125" customWidth="1"/>
    <col min="3" max="3" width="16.33203125" customWidth="1"/>
    <col min="4" max="4" width="15.6640625" customWidth="1"/>
    <col min="5" max="5" width="33.83203125" customWidth="1"/>
  </cols>
  <sheetData>
    <row r="1" spans="1:5" ht="54.75" customHeight="1" x14ac:dyDescent="0.25">
      <c r="A1" s="1"/>
      <c r="B1" s="2"/>
      <c r="C1" s="4"/>
      <c r="D1" s="29" t="s">
        <v>20</v>
      </c>
      <c r="E1" s="29"/>
    </row>
    <row r="2" spans="1:5" ht="53.25" customHeight="1" x14ac:dyDescent="0.2">
      <c r="A2" s="41" t="s">
        <v>18</v>
      </c>
      <c r="B2" s="41"/>
      <c r="C2" s="41"/>
      <c r="D2" s="41"/>
      <c r="E2" s="41"/>
    </row>
    <row r="3" spans="1:5" ht="24" customHeight="1" x14ac:dyDescent="0.2">
      <c r="A3" s="31" t="s">
        <v>0</v>
      </c>
      <c r="B3" s="31"/>
      <c r="C3" s="31"/>
      <c r="D3" s="32" t="s">
        <v>14</v>
      </c>
      <c r="E3" s="32"/>
    </row>
    <row r="4" spans="1:5" ht="38.25" customHeight="1" x14ac:dyDescent="0.2">
      <c r="A4" s="31" t="s">
        <v>1</v>
      </c>
      <c r="B4" s="31"/>
      <c r="C4" s="31"/>
      <c r="D4" s="32" t="s">
        <v>13</v>
      </c>
      <c r="E4" s="32"/>
    </row>
    <row r="5" spans="1:5" ht="21" customHeight="1" x14ac:dyDescent="0.2">
      <c r="A5" s="35" t="s">
        <v>2</v>
      </c>
      <c r="B5" s="35" t="s">
        <v>3</v>
      </c>
      <c r="C5" s="35"/>
      <c r="D5" s="35"/>
      <c r="E5" s="35" t="s">
        <v>4</v>
      </c>
    </row>
    <row r="6" spans="1:5" ht="31.5" x14ac:dyDescent="0.2">
      <c r="A6" s="35"/>
      <c r="B6" s="14" t="s">
        <v>5</v>
      </c>
      <c r="C6" s="14" t="s">
        <v>6</v>
      </c>
      <c r="D6" s="14" t="s">
        <v>7</v>
      </c>
      <c r="E6" s="35"/>
    </row>
    <row r="7" spans="1:5" ht="39.75" customHeight="1" x14ac:dyDescent="0.2">
      <c r="A7" s="33" t="s">
        <v>8</v>
      </c>
      <c r="B7" s="33"/>
      <c r="C7" s="33"/>
      <c r="D7" s="33"/>
      <c r="E7" s="33"/>
    </row>
    <row r="8" spans="1:5" ht="36.75" customHeight="1" x14ac:dyDescent="0.2">
      <c r="A8" s="14" t="s">
        <v>15</v>
      </c>
      <c r="B8" s="15">
        <v>1073</v>
      </c>
      <c r="C8" s="15">
        <v>3.5607000000000002</v>
      </c>
      <c r="D8" s="16">
        <v>4589.03</v>
      </c>
      <c r="E8" s="17">
        <v>4446</v>
      </c>
    </row>
    <row r="9" spans="1:5" ht="34.5" customHeight="1" x14ac:dyDescent="0.2">
      <c r="A9" s="14" t="s">
        <v>16</v>
      </c>
      <c r="B9" s="15">
        <v>22768</v>
      </c>
      <c r="C9" s="15">
        <v>3.5607000000000002</v>
      </c>
      <c r="D9" s="16">
        <v>97284.02</v>
      </c>
      <c r="E9" s="17">
        <v>100303.82</v>
      </c>
    </row>
    <row r="10" spans="1:5" ht="27.75" customHeight="1" x14ac:dyDescent="0.2">
      <c r="A10" s="18" t="s">
        <v>9</v>
      </c>
      <c r="B10" s="14">
        <f>SUM(B8:B9)</f>
        <v>23841</v>
      </c>
      <c r="C10" s="14"/>
      <c r="D10" s="16">
        <f>SUM(D8:D9)</f>
        <v>101873.05</v>
      </c>
      <c r="E10" s="17">
        <v>104749.82</v>
      </c>
    </row>
    <row r="11" spans="1:5" ht="15" x14ac:dyDescent="0.25">
      <c r="A11" s="1"/>
      <c r="B11" s="2"/>
      <c r="C11" s="2"/>
      <c r="D11" s="2"/>
      <c r="E11" s="2"/>
    </row>
    <row r="12" spans="1:5" ht="15" x14ac:dyDescent="0.2">
      <c r="A12" s="34"/>
      <c r="B12" s="34"/>
      <c r="C12" s="34"/>
      <c r="D12" s="34"/>
      <c r="E12" s="34"/>
    </row>
    <row r="13" spans="1:5" ht="15" x14ac:dyDescent="0.25">
      <c r="A13" s="28" t="s">
        <v>17</v>
      </c>
      <c r="B13" s="28"/>
      <c r="C13" s="28"/>
      <c r="D13" s="28"/>
      <c r="E13" s="28"/>
    </row>
    <row r="14" spans="1:5" ht="15" x14ac:dyDescent="0.25">
      <c r="A14" s="6"/>
      <c r="B14" s="2" t="s">
        <v>10</v>
      </c>
      <c r="C14" s="2"/>
      <c r="D14" s="2"/>
      <c r="E14" s="2"/>
    </row>
    <row r="15" spans="1:5" ht="15" x14ac:dyDescent="0.25">
      <c r="A15" s="1"/>
      <c r="B15" s="2"/>
      <c r="C15" s="2"/>
      <c r="D15" s="2"/>
      <c r="E15" s="2"/>
    </row>
    <row r="16" spans="1:5" ht="15" x14ac:dyDescent="0.25">
      <c r="A16" s="1"/>
      <c r="B16" s="12" t="s">
        <v>19</v>
      </c>
      <c r="C16" s="11"/>
      <c r="D16" s="11"/>
      <c r="E16" s="2"/>
    </row>
  </sheetData>
  <mergeCells count="12">
    <mergeCell ref="A7:E7"/>
    <mergeCell ref="A12:E12"/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7"/>
  <sheetViews>
    <sheetView zoomScale="84" zoomScaleNormal="84" workbookViewId="0">
      <selection activeCell="D9" sqref="D9:D11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3.16406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29" t="s">
        <v>21</v>
      </c>
      <c r="E2" s="29"/>
    </row>
    <row r="3" spans="1:9" ht="51" customHeight="1" x14ac:dyDescent="0.25">
      <c r="A3" s="30" t="s">
        <v>22</v>
      </c>
      <c r="B3" s="30"/>
      <c r="C3" s="30"/>
      <c r="D3" s="30"/>
      <c r="E3" s="30"/>
      <c r="F3" s="5"/>
      <c r="G3" s="5"/>
      <c r="H3" s="5"/>
      <c r="I3" s="5"/>
    </row>
    <row r="4" spans="1:9" ht="39" customHeight="1" x14ac:dyDescent="0.25">
      <c r="A4" s="31" t="s">
        <v>0</v>
      </c>
      <c r="B4" s="31"/>
      <c r="C4" s="31"/>
      <c r="D4" s="32" t="s">
        <v>14</v>
      </c>
      <c r="E4" s="32"/>
      <c r="F4" s="5"/>
      <c r="G4" s="5"/>
      <c r="H4" s="5"/>
      <c r="I4" s="5"/>
    </row>
    <row r="5" spans="1:9" ht="44.25" customHeight="1" x14ac:dyDescent="0.25">
      <c r="A5" s="31" t="s">
        <v>1</v>
      </c>
      <c r="B5" s="31"/>
      <c r="C5" s="31"/>
      <c r="D5" s="32" t="s">
        <v>13</v>
      </c>
      <c r="E5" s="32"/>
      <c r="F5" s="5"/>
      <c r="G5" s="5"/>
      <c r="H5" s="5"/>
      <c r="I5" s="5"/>
    </row>
    <row r="6" spans="1:9" s="3" customFormat="1" ht="23.25" customHeight="1" x14ac:dyDescent="0.2">
      <c r="A6" s="35" t="s">
        <v>2</v>
      </c>
      <c r="B6" s="35" t="s">
        <v>3</v>
      </c>
      <c r="C6" s="35"/>
      <c r="D6" s="35"/>
      <c r="E6" s="35" t="s">
        <v>4</v>
      </c>
    </row>
    <row r="7" spans="1:9" s="3" customFormat="1" ht="40.5" customHeight="1" x14ac:dyDescent="0.2">
      <c r="A7" s="35"/>
      <c r="B7" s="14" t="s">
        <v>5</v>
      </c>
      <c r="C7" s="14" t="s">
        <v>6</v>
      </c>
      <c r="D7" s="14" t="s">
        <v>7</v>
      </c>
      <c r="E7" s="35"/>
    </row>
    <row r="8" spans="1:9" s="3" customFormat="1" ht="30.75" customHeight="1" x14ac:dyDescent="0.2">
      <c r="A8" s="33" t="s">
        <v>8</v>
      </c>
      <c r="B8" s="33"/>
      <c r="C8" s="33"/>
      <c r="D8" s="33"/>
      <c r="E8" s="33"/>
    </row>
    <row r="9" spans="1:9" s="3" customFormat="1" ht="48" customHeight="1" x14ac:dyDescent="0.2">
      <c r="A9" s="14" t="s">
        <v>11</v>
      </c>
      <c r="B9" s="15">
        <v>1077</v>
      </c>
      <c r="C9" s="15">
        <v>3.67882</v>
      </c>
      <c r="D9" s="16">
        <v>4754.51</v>
      </c>
      <c r="E9" s="14"/>
    </row>
    <row r="10" spans="1:9" s="3" customFormat="1" ht="45.75" customHeight="1" x14ac:dyDescent="0.2">
      <c r="A10" s="14" t="s">
        <v>24</v>
      </c>
      <c r="B10" s="15">
        <v>21718</v>
      </c>
      <c r="C10" s="15">
        <v>3.67882</v>
      </c>
      <c r="D10" s="16">
        <v>95875.94</v>
      </c>
      <c r="E10" s="14"/>
    </row>
    <row r="11" spans="1:9" ht="51" customHeight="1" x14ac:dyDescent="0.25">
      <c r="A11" s="18" t="s">
        <v>9</v>
      </c>
      <c r="B11" s="14">
        <f>SUM(B9:B10)</f>
        <v>22795</v>
      </c>
      <c r="C11" s="14"/>
      <c r="D11" s="16">
        <f>SUM(D9:D10)</f>
        <v>100630.45</v>
      </c>
      <c r="E11" s="16"/>
    </row>
    <row r="13" spans="1:9" ht="13.9" customHeight="1" x14ac:dyDescent="0.25">
      <c r="A13" s="34"/>
      <c r="B13" s="34"/>
      <c r="C13" s="34"/>
      <c r="D13" s="34"/>
      <c r="E13" s="34"/>
    </row>
    <row r="14" spans="1:9" ht="14.25" customHeight="1" x14ac:dyDescent="0.25">
      <c r="A14" s="28" t="s">
        <v>25</v>
      </c>
      <c r="B14" s="28"/>
      <c r="C14" s="28"/>
      <c r="D14" s="28"/>
      <c r="E14" s="28"/>
    </row>
    <row r="15" spans="1:9" ht="14.25" customHeight="1" x14ac:dyDescent="0.25">
      <c r="A15" s="6"/>
      <c r="B15" s="2" t="s">
        <v>10</v>
      </c>
    </row>
    <row r="17" spans="2:4" x14ac:dyDescent="0.25">
      <c r="B17" s="12" t="s">
        <v>23</v>
      </c>
      <c r="C17" s="11"/>
      <c r="D17" s="11"/>
    </row>
  </sheetData>
  <mergeCells count="12">
    <mergeCell ref="A14:E14"/>
    <mergeCell ref="D2:E2"/>
    <mergeCell ref="A3:E3"/>
    <mergeCell ref="A4:C4"/>
    <mergeCell ref="D4:E4"/>
    <mergeCell ref="A8:E8"/>
    <mergeCell ref="A13:E13"/>
    <mergeCell ref="A5:C5"/>
    <mergeCell ref="D5:E5"/>
    <mergeCell ref="A6:A7"/>
    <mergeCell ref="B6:D6"/>
    <mergeCell ref="E6:E7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2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D2C3-41DF-40EA-A0CD-27F2D912160B}">
  <sheetPr>
    <pageSetUpPr fitToPage="1"/>
  </sheetPr>
  <dimension ref="A1:E16"/>
  <sheetViews>
    <sheetView workbookViewId="0">
      <selection activeCell="D8" sqref="D8:D10"/>
    </sheetView>
  </sheetViews>
  <sheetFormatPr defaultRowHeight="11.25" x14ac:dyDescent="0.2"/>
  <cols>
    <col min="1" max="1" width="24.33203125" customWidth="1"/>
    <col min="2" max="2" width="20.33203125" customWidth="1"/>
    <col min="3" max="3" width="16.6640625" customWidth="1"/>
    <col min="4" max="4" width="16.5" customWidth="1"/>
    <col min="5" max="5" width="40.5" customWidth="1"/>
  </cols>
  <sheetData>
    <row r="1" spans="1:5" ht="49.5" customHeight="1" x14ac:dyDescent="0.25">
      <c r="A1" s="1"/>
      <c r="B1" s="2"/>
      <c r="C1" s="4"/>
      <c r="D1" s="29" t="s">
        <v>20</v>
      </c>
      <c r="E1" s="29"/>
    </row>
    <row r="2" spans="1:5" ht="69" customHeight="1" x14ac:dyDescent="0.2">
      <c r="A2" s="36" t="s">
        <v>26</v>
      </c>
      <c r="B2" s="36"/>
      <c r="C2" s="36"/>
      <c r="D2" s="36"/>
      <c r="E2" s="36"/>
    </row>
    <row r="3" spans="1:5" ht="27" customHeight="1" x14ac:dyDescent="0.2">
      <c r="A3" s="37" t="s">
        <v>0</v>
      </c>
      <c r="B3" s="37"/>
      <c r="C3" s="37"/>
      <c r="D3" s="38" t="s">
        <v>14</v>
      </c>
      <c r="E3" s="38"/>
    </row>
    <row r="4" spans="1:5" ht="33" customHeight="1" x14ac:dyDescent="0.2">
      <c r="A4" s="37" t="s">
        <v>1</v>
      </c>
      <c r="B4" s="37"/>
      <c r="C4" s="37"/>
      <c r="D4" s="38" t="s">
        <v>13</v>
      </c>
      <c r="E4" s="38"/>
    </row>
    <row r="5" spans="1:5" ht="15.75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5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5" ht="15.75" x14ac:dyDescent="0.2">
      <c r="A7" s="40" t="s">
        <v>8</v>
      </c>
      <c r="B7" s="40"/>
      <c r="C7" s="40"/>
      <c r="D7" s="40"/>
      <c r="E7" s="40"/>
    </row>
    <row r="8" spans="1:5" ht="32.25" customHeight="1" x14ac:dyDescent="0.2">
      <c r="A8" s="7" t="s">
        <v>15</v>
      </c>
      <c r="B8" s="8">
        <v>1071</v>
      </c>
      <c r="C8" s="8">
        <v>4.0237699999999998</v>
      </c>
      <c r="D8" s="9">
        <v>5171.3500000000004</v>
      </c>
      <c r="E8" s="7">
        <v>4754.51</v>
      </c>
    </row>
    <row r="9" spans="1:5" ht="27.75" customHeight="1" x14ac:dyDescent="0.2">
      <c r="A9" s="7" t="s">
        <v>16</v>
      </c>
      <c r="B9" s="8">
        <v>22751</v>
      </c>
      <c r="C9" s="8">
        <v>4.0237699999999998</v>
      </c>
      <c r="D9" s="9">
        <v>109853.75</v>
      </c>
      <c r="E9" s="7">
        <v>95875.94</v>
      </c>
    </row>
    <row r="10" spans="1:5" ht="26.25" customHeight="1" x14ac:dyDescent="0.2">
      <c r="A10" s="10" t="s">
        <v>9</v>
      </c>
      <c r="B10" s="7">
        <f>SUM(B8:B9)</f>
        <v>23822</v>
      </c>
      <c r="C10" s="7"/>
      <c r="D10" s="9">
        <f>SUM(D8:D9)</f>
        <v>115025.1</v>
      </c>
      <c r="E10" s="9">
        <v>100630.45</v>
      </c>
    </row>
    <row r="11" spans="1:5" ht="15" x14ac:dyDescent="0.25">
      <c r="A11" s="1"/>
      <c r="B11" s="2"/>
      <c r="C11" s="2"/>
      <c r="D11" s="2"/>
      <c r="E11" s="2"/>
    </row>
    <row r="12" spans="1:5" ht="15" x14ac:dyDescent="0.2">
      <c r="A12" s="34"/>
      <c r="B12" s="34"/>
      <c r="C12" s="34"/>
      <c r="D12" s="34"/>
      <c r="E12" s="34"/>
    </row>
    <row r="13" spans="1:5" ht="15" x14ac:dyDescent="0.25">
      <c r="A13" s="28" t="s">
        <v>28</v>
      </c>
      <c r="B13" s="28"/>
      <c r="C13" s="28"/>
      <c r="D13" s="28"/>
      <c r="E13" s="28"/>
    </row>
    <row r="14" spans="1:5" ht="15" x14ac:dyDescent="0.25">
      <c r="A14" s="6"/>
      <c r="B14" s="2" t="s">
        <v>10</v>
      </c>
      <c r="C14" s="2"/>
      <c r="D14" s="2"/>
      <c r="E14" s="2"/>
    </row>
    <row r="15" spans="1:5" ht="15" x14ac:dyDescent="0.25">
      <c r="A15" s="1"/>
      <c r="B15" s="2"/>
      <c r="C15" s="2"/>
      <c r="D15" s="2"/>
      <c r="E15" s="2"/>
    </row>
    <row r="16" spans="1:5" ht="15" x14ac:dyDescent="0.25">
      <c r="A16" s="1"/>
      <c r="B16" s="12" t="s">
        <v>27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A68C-15FC-499D-A88C-6B984B125489}">
  <sheetPr>
    <pageSetUpPr fitToPage="1"/>
  </sheetPr>
  <dimension ref="A1:E16"/>
  <sheetViews>
    <sheetView workbookViewId="0">
      <selection sqref="A1:E17"/>
    </sheetView>
  </sheetViews>
  <sheetFormatPr defaultRowHeight="11.25" x14ac:dyDescent="0.2"/>
  <cols>
    <col min="1" max="1" width="30.1640625" customWidth="1"/>
    <col min="2" max="2" width="16" customWidth="1"/>
    <col min="3" max="3" width="15.1640625" customWidth="1"/>
    <col min="4" max="4" width="20.1640625" customWidth="1"/>
    <col min="5" max="5" width="36.83203125" customWidth="1"/>
  </cols>
  <sheetData>
    <row r="1" spans="1:5" ht="60.75" customHeight="1" x14ac:dyDescent="0.25">
      <c r="A1" s="1"/>
      <c r="B1" s="2"/>
      <c r="C1" s="4"/>
      <c r="D1" s="29" t="s">
        <v>20</v>
      </c>
      <c r="E1" s="29"/>
    </row>
    <row r="2" spans="1:5" ht="57.75" customHeight="1" x14ac:dyDescent="0.2">
      <c r="A2" s="36" t="s">
        <v>29</v>
      </c>
      <c r="B2" s="36"/>
      <c r="C2" s="36"/>
      <c r="D2" s="36"/>
      <c r="E2" s="36"/>
    </row>
    <row r="3" spans="1:5" ht="15.75" x14ac:dyDescent="0.2">
      <c r="A3" s="37" t="s">
        <v>0</v>
      </c>
      <c r="B3" s="37"/>
      <c r="C3" s="37"/>
      <c r="D3" s="38" t="s">
        <v>14</v>
      </c>
      <c r="E3" s="38"/>
    </row>
    <row r="4" spans="1:5" ht="42.75" customHeight="1" x14ac:dyDescent="0.2">
      <c r="A4" s="37" t="s">
        <v>1</v>
      </c>
      <c r="B4" s="37"/>
      <c r="C4" s="37"/>
      <c r="D4" s="38" t="s">
        <v>13</v>
      </c>
      <c r="E4" s="38"/>
    </row>
    <row r="5" spans="1:5" ht="15.75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5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5" ht="15.75" x14ac:dyDescent="0.2">
      <c r="A7" s="40" t="s">
        <v>8</v>
      </c>
      <c r="B7" s="40"/>
      <c r="C7" s="40"/>
      <c r="D7" s="40"/>
      <c r="E7" s="40"/>
    </row>
    <row r="8" spans="1:5" ht="15.75" x14ac:dyDescent="0.2">
      <c r="A8" s="7" t="s">
        <v>15</v>
      </c>
      <c r="B8" s="8">
        <v>1073</v>
      </c>
      <c r="C8" s="8">
        <v>3.7204799999999998</v>
      </c>
      <c r="D8" s="9">
        <v>4790.4900479999997</v>
      </c>
      <c r="E8" s="7">
        <v>5171.3500000000004</v>
      </c>
    </row>
    <row r="9" spans="1:5" ht="15.75" x14ac:dyDescent="0.2">
      <c r="A9" s="7" t="s">
        <v>16</v>
      </c>
      <c r="B9" s="8">
        <v>23799</v>
      </c>
      <c r="C9" s="8">
        <v>3.7204799999999998</v>
      </c>
      <c r="D9" s="9">
        <v>106252.44422400001</v>
      </c>
      <c r="E9" s="7">
        <v>109853.75</v>
      </c>
    </row>
    <row r="10" spans="1:5" ht="15.75" x14ac:dyDescent="0.2">
      <c r="A10" s="10" t="s">
        <v>9</v>
      </c>
      <c r="B10" s="7">
        <f>SUM(B8:B9)</f>
        <v>24872</v>
      </c>
      <c r="C10" s="7"/>
      <c r="D10" s="9">
        <f>SUM(D8:D9)</f>
        <v>111042.93427200001</v>
      </c>
      <c r="E10" s="9">
        <v>115025.1</v>
      </c>
    </row>
    <row r="11" spans="1:5" ht="15" x14ac:dyDescent="0.25">
      <c r="A11" s="1"/>
      <c r="B11" s="2"/>
      <c r="C11" s="2"/>
      <c r="D11" s="2"/>
      <c r="E11" s="2"/>
    </row>
    <row r="12" spans="1:5" ht="15" x14ac:dyDescent="0.2">
      <c r="A12" s="34"/>
      <c r="B12" s="34"/>
      <c r="C12" s="34"/>
      <c r="D12" s="34"/>
      <c r="E12" s="34"/>
    </row>
    <row r="13" spans="1:5" ht="15" x14ac:dyDescent="0.25">
      <c r="A13" s="28" t="s">
        <v>31</v>
      </c>
      <c r="B13" s="28"/>
      <c r="C13" s="28"/>
      <c r="D13" s="28"/>
      <c r="E13" s="28"/>
    </row>
    <row r="14" spans="1:5" ht="15" x14ac:dyDescent="0.25">
      <c r="A14" s="6"/>
      <c r="B14" s="2" t="s">
        <v>10</v>
      </c>
      <c r="C14" s="2"/>
      <c r="D14" s="2"/>
      <c r="E14" s="2"/>
    </row>
    <row r="15" spans="1:5" ht="15" x14ac:dyDescent="0.25">
      <c r="A15" s="1"/>
      <c r="B15" s="2"/>
      <c r="C15" s="2"/>
      <c r="D15" s="2"/>
      <c r="E15" s="2"/>
    </row>
    <row r="16" spans="1:5" ht="15" x14ac:dyDescent="0.25">
      <c r="A16" s="1"/>
      <c r="B16" s="12" t="s">
        <v>30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26AE-EA04-4B33-9ACA-56B35E698CEA}">
  <sheetPr>
    <pageSetUpPr fitToPage="1"/>
  </sheetPr>
  <dimension ref="A1:E16"/>
  <sheetViews>
    <sheetView workbookViewId="0">
      <selection sqref="A1:E16"/>
    </sheetView>
  </sheetViews>
  <sheetFormatPr defaultRowHeight="11.25" x14ac:dyDescent="0.2"/>
  <cols>
    <col min="1" max="1" width="31.6640625" customWidth="1"/>
    <col min="2" max="2" width="19.6640625" customWidth="1"/>
    <col min="3" max="3" width="12" customWidth="1"/>
    <col min="4" max="4" width="14.33203125" customWidth="1"/>
    <col min="5" max="5" width="49.6640625" customWidth="1"/>
  </cols>
  <sheetData>
    <row r="1" spans="1:5" ht="63" customHeight="1" x14ac:dyDescent="0.25">
      <c r="A1" s="1"/>
      <c r="B1" s="2"/>
      <c r="C1" s="4"/>
      <c r="D1" s="29" t="s">
        <v>20</v>
      </c>
      <c r="E1" s="29"/>
    </row>
    <row r="2" spans="1:5" ht="42.75" customHeight="1" x14ac:dyDescent="0.2">
      <c r="A2" s="36" t="s">
        <v>33</v>
      </c>
      <c r="B2" s="36"/>
      <c r="C2" s="36"/>
      <c r="D2" s="36"/>
      <c r="E2" s="36"/>
    </row>
    <row r="3" spans="1:5" ht="27" customHeight="1" x14ac:dyDescent="0.2">
      <c r="A3" s="37" t="s">
        <v>0</v>
      </c>
      <c r="B3" s="37"/>
      <c r="C3" s="37"/>
      <c r="D3" s="38" t="s">
        <v>14</v>
      </c>
      <c r="E3" s="38"/>
    </row>
    <row r="4" spans="1:5" ht="42" customHeight="1" x14ac:dyDescent="0.2">
      <c r="A4" s="37" t="s">
        <v>1</v>
      </c>
      <c r="B4" s="37"/>
      <c r="C4" s="37"/>
      <c r="D4" s="38" t="s">
        <v>13</v>
      </c>
      <c r="E4" s="38"/>
    </row>
    <row r="5" spans="1:5" ht="38.25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5" ht="47.2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5" ht="15.75" customHeight="1" x14ac:dyDescent="0.2">
      <c r="A7" s="40" t="s">
        <v>8</v>
      </c>
      <c r="B7" s="40"/>
      <c r="C7" s="40"/>
      <c r="D7" s="40"/>
      <c r="E7" s="40"/>
    </row>
    <row r="8" spans="1:5" ht="47.25" customHeight="1" x14ac:dyDescent="0.2">
      <c r="A8" s="7" t="s">
        <v>15</v>
      </c>
      <c r="B8" s="8">
        <v>1070</v>
      </c>
      <c r="C8" s="8">
        <v>3.56521</v>
      </c>
      <c r="D8" s="9">
        <v>4577.7299999999996</v>
      </c>
      <c r="E8" s="7">
        <v>4790.4900479999997</v>
      </c>
    </row>
    <row r="9" spans="1:5" ht="39" customHeight="1" x14ac:dyDescent="0.2">
      <c r="A9" s="7" t="s">
        <v>16</v>
      </c>
      <c r="B9" s="8">
        <v>25055</v>
      </c>
      <c r="C9" s="8">
        <v>3.56521</v>
      </c>
      <c r="D9" s="9">
        <v>97899.24</v>
      </c>
      <c r="E9" s="7">
        <v>106252.44422400001</v>
      </c>
    </row>
    <row r="10" spans="1:5" ht="45" customHeight="1" x14ac:dyDescent="0.2">
      <c r="A10" s="10" t="s">
        <v>9</v>
      </c>
      <c r="B10" s="7">
        <f>SUM(B8:B9)</f>
        <v>26125</v>
      </c>
      <c r="C10" s="7"/>
      <c r="D10" s="9">
        <f>SUM(D8:D9)</f>
        <v>102476.97</v>
      </c>
      <c r="E10" s="9">
        <v>111042.93427200001</v>
      </c>
    </row>
    <row r="11" spans="1:5" ht="29.25" customHeight="1" x14ac:dyDescent="0.25">
      <c r="A11" s="1"/>
      <c r="B11" s="2"/>
      <c r="C11" s="2"/>
      <c r="D11" s="2"/>
      <c r="E11" s="2"/>
    </row>
    <row r="12" spans="1:5" ht="15" x14ac:dyDescent="0.2">
      <c r="A12" s="34"/>
      <c r="B12" s="34"/>
      <c r="C12" s="34"/>
      <c r="D12" s="34"/>
      <c r="E12" s="34"/>
    </row>
    <row r="13" spans="1:5" ht="15" customHeight="1" x14ac:dyDescent="0.25">
      <c r="A13" s="28" t="s">
        <v>31</v>
      </c>
      <c r="B13" s="28"/>
      <c r="C13" s="28"/>
      <c r="D13" s="28"/>
      <c r="E13" s="28"/>
    </row>
    <row r="14" spans="1:5" ht="15" x14ac:dyDescent="0.25">
      <c r="A14" s="6"/>
      <c r="B14" s="2" t="s">
        <v>10</v>
      </c>
      <c r="C14" s="2"/>
      <c r="D14" s="2"/>
      <c r="E14" s="2"/>
    </row>
    <row r="15" spans="1:5" ht="15" x14ac:dyDescent="0.25">
      <c r="A15" s="1"/>
      <c r="B15" s="2"/>
      <c r="C15" s="2"/>
      <c r="D15" s="2"/>
      <c r="E15" s="2"/>
    </row>
    <row r="16" spans="1:5" ht="15" x14ac:dyDescent="0.25">
      <c r="A16" s="1"/>
      <c r="B16" s="12" t="s">
        <v>32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F00D-ACDF-4AB3-9A8B-18A49425AD15}">
  <sheetPr>
    <pageSetUpPr fitToPage="1"/>
  </sheetPr>
  <dimension ref="A1:E16"/>
  <sheetViews>
    <sheetView workbookViewId="0">
      <selection activeCell="A13" sqref="A13:E13"/>
    </sheetView>
  </sheetViews>
  <sheetFormatPr defaultRowHeight="11.25" x14ac:dyDescent="0.2"/>
  <cols>
    <col min="1" max="1" width="26" customWidth="1"/>
    <col min="2" max="2" width="17.5" customWidth="1"/>
    <col min="3" max="3" width="18.5" customWidth="1"/>
    <col min="4" max="4" width="20.1640625" customWidth="1"/>
    <col min="5" max="5" width="40.5" customWidth="1"/>
  </cols>
  <sheetData>
    <row r="1" spans="1:5" ht="81.75" customHeight="1" x14ac:dyDescent="0.25">
      <c r="A1" s="1"/>
      <c r="B1" s="2"/>
      <c r="C1" s="4"/>
      <c r="D1" s="29" t="s">
        <v>20</v>
      </c>
      <c r="E1" s="29"/>
    </row>
    <row r="2" spans="1:5" ht="62.25" customHeight="1" x14ac:dyDescent="0.2">
      <c r="A2" s="36" t="s">
        <v>35</v>
      </c>
      <c r="B2" s="36"/>
      <c r="C2" s="36"/>
      <c r="D2" s="36"/>
      <c r="E2" s="36"/>
    </row>
    <row r="3" spans="1:5" ht="24.75" customHeight="1" x14ac:dyDescent="0.2">
      <c r="A3" s="37" t="s">
        <v>0</v>
      </c>
      <c r="B3" s="37"/>
      <c r="C3" s="37"/>
      <c r="D3" s="38" t="s">
        <v>14</v>
      </c>
      <c r="E3" s="38"/>
    </row>
    <row r="4" spans="1:5" ht="36" customHeight="1" x14ac:dyDescent="0.2">
      <c r="A4" s="37" t="s">
        <v>1</v>
      </c>
      <c r="B4" s="37"/>
      <c r="C4" s="37"/>
      <c r="D4" s="38" t="s">
        <v>13</v>
      </c>
      <c r="E4" s="38"/>
    </row>
    <row r="5" spans="1:5" ht="33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5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5" ht="21.75" customHeight="1" x14ac:dyDescent="0.2">
      <c r="A7" s="40" t="s">
        <v>8</v>
      </c>
      <c r="B7" s="40"/>
      <c r="C7" s="40"/>
      <c r="D7" s="40"/>
      <c r="E7" s="40"/>
    </row>
    <row r="8" spans="1:5" ht="32.25" customHeight="1" x14ac:dyDescent="0.2">
      <c r="A8" s="7" t="s">
        <v>15</v>
      </c>
      <c r="B8" s="8">
        <v>1070</v>
      </c>
      <c r="C8" s="8">
        <v>3.4431699999999998</v>
      </c>
      <c r="D8" s="9">
        <v>4421.03</v>
      </c>
      <c r="E8" s="7">
        <v>4577.7299999999996</v>
      </c>
    </row>
    <row r="9" spans="1:5" ht="38.25" customHeight="1" x14ac:dyDescent="0.2">
      <c r="A9" s="7" t="s">
        <v>16</v>
      </c>
      <c r="B9" s="8">
        <v>25625</v>
      </c>
      <c r="C9" s="8">
        <v>3.4431699999999998</v>
      </c>
      <c r="D9" s="9">
        <v>105894</v>
      </c>
      <c r="E9" s="7">
        <v>97899.24</v>
      </c>
    </row>
    <row r="10" spans="1:5" ht="26.25" customHeight="1" x14ac:dyDescent="0.2">
      <c r="A10" s="10" t="s">
        <v>9</v>
      </c>
      <c r="B10" s="7">
        <f>SUM(B8:B9)</f>
        <v>26695</v>
      </c>
      <c r="C10" s="7"/>
      <c r="D10" s="9">
        <f>SUM(D8:D9)</f>
        <v>110315.03</v>
      </c>
      <c r="E10" s="9">
        <v>102476.97</v>
      </c>
    </row>
    <row r="11" spans="1:5" ht="15" x14ac:dyDescent="0.25">
      <c r="A11" s="1"/>
      <c r="B11" s="2"/>
      <c r="C11" s="2"/>
      <c r="D11" s="2"/>
      <c r="E11" s="2"/>
    </row>
    <row r="12" spans="1:5" ht="15" x14ac:dyDescent="0.2">
      <c r="A12" s="34"/>
      <c r="B12" s="34"/>
      <c r="C12" s="34"/>
      <c r="D12" s="34"/>
      <c r="E12" s="34"/>
    </row>
    <row r="13" spans="1:5" ht="15" x14ac:dyDescent="0.25">
      <c r="A13" s="28" t="s">
        <v>31</v>
      </c>
      <c r="B13" s="28"/>
      <c r="C13" s="28"/>
      <c r="D13" s="28"/>
      <c r="E13" s="28"/>
    </row>
    <row r="14" spans="1:5" ht="15" x14ac:dyDescent="0.25">
      <c r="A14" s="6"/>
      <c r="B14" s="2" t="s">
        <v>10</v>
      </c>
      <c r="C14" s="2"/>
      <c r="D14" s="2"/>
      <c r="E14" s="2"/>
    </row>
    <row r="15" spans="1:5" ht="15" x14ac:dyDescent="0.25">
      <c r="A15" s="1"/>
      <c r="B15" s="2"/>
      <c r="C15" s="2"/>
      <c r="D15" s="2"/>
      <c r="E15" s="2"/>
    </row>
    <row r="16" spans="1:5" ht="15" x14ac:dyDescent="0.25">
      <c r="A16" s="1"/>
      <c r="B16" s="12" t="s">
        <v>34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0" fitToHeight="0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6B56-7ACA-4DC5-A960-3653F36260F7}">
  <sheetPr>
    <pageSetUpPr fitToPage="1"/>
  </sheetPr>
  <dimension ref="A1:K16"/>
  <sheetViews>
    <sheetView view="pageBreakPreview" zoomScaleNormal="100" zoomScaleSheetLayoutView="100" workbookViewId="0">
      <selection activeCell="A13" sqref="A13:E13"/>
    </sheetView>
  </sheetViews>
  <sheetFormatPr defaultRowHeight="11.25" x14ac:dyDescent="0.2"/>
  <cols>
    <col min="1" max="1" width="20" customWidth="1"/>
    <col min="2" max="2" width="15.5" customWidth="1"/>
    <col min="3" max="3" width="16" customWidth="1"/>
    <col min="4" max="4" width="15.1640625" customWidth="1"/>
    <col min="5" max="5" width="47" customWidth="1"/>
  </cols>
  <sheetData>
    <row r="1" spans="1:11" ht="52.5" customHeight="1" x14ac:dyDescent="0.25">
      <c r="A1" s="1"/>
      <c r="B1" s="2"/>
      <c r="C1" s="4"/>
      <c r="D1" s="29" t="s">
        <v>12</v>
      </c>
      <c r="E1" s="29"/>
    </row>
    <row r="2" spans="1:11" ht="69" customHeight="1" x14ac:dyDescent="0.2">
      <c r="A2" s="36" t="s">
        <v>37</v>
      </c>
      <c r="B2" s="36"/>
      <c r="C2" s="36"/>
      <c r="D2" s="36"/>
      <c r="E2" s="36"/>
    </row>
    <row r="3" spans="1:11" ht="15.75" x14ac:dyDescent="0.2">
      <c r="A3" s="37" t="s">
        <v>0</v>
      </c>
      <c r="B3" s="37"/>
      <c r="C3" s="37"/>
      <c r="D3" s="38" t="s">
        <v>14</v>
      </c>
      <c r="E3" s="38"/>
    </row>
    <row r="4" spans="1:11" ht="45" customHeight="1" x14ac:dyDescent="0.2">
      <c r="A4" s="37" t="s">
        <v>1</v>
      </c>
      <c r="B4" s="37"/>
      <c r="C4" s="37"/>
      <c r="D4" s="38" t="s">
        <v>13</v>
      </c>
      <c r="E4" s="38"/>
    </row>
    <row r="5" spans="1:11" ht="15.75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1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1" ht="15.75" x14ac:dyDescent="0.2">
      <c r="A7" s="40" t="s">
        <v>8</v>
      </c>
      <c r="B7" s="40"/>
      <c r="C7" s="40"/>
      <c r="D7" s="40"/>
      <c r="E7" s="40"/>
    </row>
    <row r="8" spans="1:11" ht="31.5" x14ac:dyDescent="0.2">
      <c r="A8" s="7" t="s">
        <v>15</v>
      </c>
      <c r="B8" s="8">
        <f>SUM(H8:K8)</f>
        <v>1066</v>
      </c>
      <c r="C8" s="8">
        <v>3.6217999999999999</v>
      </c>
      <c r="D8" s="9">
        <f>B8*C8*1.2</f>
        <v>4633.0065599999998</v>
      </c>
      <c r="E8" s="13"/>
      <c r="I8">
        <v>1066</v>
      </c>
    </row>
    <row r="9" spans="1:11" ht="31.5" x14ac:dyDescent="0.2">
      <c r="A9" s="7" t="s">
        <v>16</v>
      </c>
      <c r="B9" s="8">
        <f>SUM(H9:K9)</f>
        <v>25591</v>
      </c>
      <c r="C9" s="8">
        <f>C8</f>
        <v>3.6217999999999999</v>
      </c>
      <c r="D9" s="9">
        <f>B9*C9*1.2</f>
        <v>111222.58056</v>
      </c>
      <c r="E9" s="13"/>
      <c r="H9">
        <v>4611</v>
      </c>
      <c r="I9">
        <v>4301</v>
      </c>
      <c r="J9">
        <v>15188</v>
      </c>
      <c r="K9">
        <v>1491</v>
      </c>
    </row>
    <row r="10" spans="1:11" ht="17.25" customHeight="1" x14ac:dyDescent="0.2">
      <c r="A10" s="10" t="s">
        <v>9</v>
      </c>
      <c r="B10" s="7">
        <f>SUM(B8:B9)</f>
        <v>26657</v>
      </c>
      <c r="C10" s="7"/>
      <c r="D10" s="9">
        <f>SUM(D8:D9)</f>
        <v>115855.58712</v>
      </c>
      <c r="E10" s="13">
        <f>698.62797*1000</f>
        <v>698627.97</v>
      </c>
    </row>
    <row r="11" spans="1:11" ht="15" x14ac:dyDescent="0.25">
      <c r="A11" s="1"/>
      <c r="B11" s="2"/>
      <c r="C11" s="2"/>
      <c r="D11" s="2"/>
      <c r="E11" s="2"/>
    </row>
    <row r="12" spans="1:11" ht="15" x14ac:dyDescent="0.2">
      <c r="A12" s="34"/>
      <c r="B12" s="34"/>
      <c r="C12" s="34"/>
      <c r="D12" s="34"/>
      <c r="E12" s="34"/>
    </row>
    <row r="13" spans="1:11" ht="15" customHeight="1" x14ac:dyDescent="0.25">
      <c r="A13" s="28" t="s">
        <v>31</v>
      </c>
      <c r="B13" s="28"/>
      <c r="C13" s="28"/>
      <c r="D13" s="28"/>
      <c r="E13" s="28"/>
    </row>
    <row r="14" spans="1:11" ht="15" x14ac:dyDescent="0.25">
      <c r="A14" s="6"/>
      <c r="B14" s="2" t="s">
        <v>10</v>
      </c>
      <c r="C14" s="2"/>
      <c r="D14" s="2"/>
      <c r="E14" s="2"/>
    </row>
    <row r="15" spans="1:11" ht="15" x14ac:dyDescent="0.25">
      <c r="A15" s="1"/>
      <c r="B15" s="2"/>
      <c r="C15" s="2"/>
      <c r="D15" s="2"/>
      <c r="E15" s="2"/>
    </row>
    <row r="16" spans="1:11" ht="15" x14ac:dyDescent="0.25">
      <c r="A16" s="1"/>
      <c r="B16" s="12" t="s">
        <v>36</v>
      </c>
      <c r="C16" s="11"/>
      <c r="D16" s="11"/>
      <c r="E16" s="2"/>
    </row>
  </sheetData>
  <mergeCells count="12">
    <mergeCell ref="A7:E7"/>
    <mergeCell ref="A12:E12"/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</mergeCells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1F15-B0DC-4F1D-A8D7-550D339CE4F3}">
  <sheetPr>
    <pageSetUpPr fitToPage="1"/>
  </sheetPr>
  <dimension ref="A1:J16"/>
  <sheetViews>
    <sheetView view="pageBreakPreview" zoomScaleNormal="100" zoomScaleSheetLayoutView="100" workbookViewId="0">
      <selection activeCell="L4" sqref="L4"/>
    </sheetView>
  </sheetViews>
  <sheetFormatPr defaultRowHeight="11.25" x14ac:dyDescent="0.2"/>
  <cols>
    <col min="1" max="1" width="26.5" customWidth="1"/>
    <col min="2" max="2" width="18.83203125" customWidth="1"/>
    <col min="3" max="3" width="19.83203125" customWidth="1"/>
    <col min="4" max="4" width="15" customWidth="1"/>
    <col min="5" max="5" width="35.83203125" customWidth="1"/>
  </cols>
  <sheetData>
    <row r="1" spans="1:10" ht="59.25" customHeight="1" x14ac:dyDescent="0.25">
      <c r="A1" s="1"/>
      <c r="B1" s="2"/>
      <c r="C1" s="4"/>
      <c r="D1" s="29" t="s">
        <v>12</v>
      </c>
      <c r="E1" s="29"/>
    </row>
    <row r="2" spans="1:10" ht="55.5" customHeight="1" x14ac:dyDescent="0.2">
      <c r="A2" s="36" t="s">
        <v>43</v>
      </c>
      <c r="B2" s="36"/>
      <c r="C2" s="36"/>
      <c r="D2" s="36"/>
      <c r="E2" s="36"/>
    </row>
    <row r="3" spans="1:10" ht="22.5" customHeight="1" x14ac:dyDescent="0.2">
      <c r="A3" s="37" t="s">
        <v>0</v>
      </c>
      <c r="B3" s="37"/>
      <c r="C3" s="37"/>
      <c r="D3" s="38" t="s">
        <v>14</v>
      </c>
      <c r="E3" s="38"/>
    </row>
    <row r="4" spans="1:10" ht="32.25" customHeight="1" x14ac:dyDescent="0.2">
      <c r="A4" s="37" t="s">
        <v>1</v>
      </c>
      <c r="B4" s="37"/>
      <c r="C4" s="37"/>
      <c r="D4" s="38" t="s">
        <v>13</v>
      </c>
      <c r="E4" s="38"/>
    </row>
    <row r="5" spans="1:10" ht="25.5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0" ht="31.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0" ht="29.25" customHeight="1" x14ac:dyDescent="0.2">
      <c r="A7" s="40" t="s">
        <v>8</v>
      </c>
      <c r="B7" s="40"/>
      <c r="C7" s="40"/>
      <c r="D7" s="40"/>
      <c r="E7" s="40"/>
    </row>
    <row r="8" spans="1:10" ht="29.25" customHeight="1" x14ac:dyDescent="0.2">
      <c r="A8" s="7" t="s">
        <v>15</v>
      </c>
      <c r="B8" s="8">
        <f>SUM(G8:J8)</f>
        <v>1067</v>
      </c>
      <c r="C8" s="8">
        <v>3.66513</v>
      </c>
      <c r="D8" s="9">
        <f>B8*C8*1.2</f>
        <v>4692.8324519999996</v>
      </c>
      <c r="E8" s="13">
        <f>'01.2023'!D9+'02.2023'!D8+'03.2023'!D8+'04.2023'!D8+'05.2023'!D8+'06.2023'!D8</f>
        <v>28348.116607999997</v>
      </c>
      <c r="H8">
        <v>1067</v>
      </c>
    </row>
    <row r="9" spans="1:10" ht="37.5" customHeight="1" x14ac:dyDescent="0.2">
      <c r="A9" s="7" t="s">
        <v>16</v>
      </c>
      <c r="B9" s="8">
        <f>SUM(G9:J9)</f>
        <v>24640</v>
      </c>
      <c r="C9" s="8">
        <v>3.66513</v>
      </c>
      <c r="D9" s="9">
        <f>B9*C9*1.2</f>
        <v>108370.56383999999</v>
      </c>
      <c r="E9" s="13">
        <f>'01.2023'!D10+'02.2023'!D9+'03.2023'!D9+'04.2023'!D9+'05.2023'!D9+'06.2023'!D9</f>
        <v>626997.95478400006</v>
      </c>
      <c r="G9">
        <v>1488</v>
      </c>
      <c r="H9">
        <v>4299</v>
      </c>
      <c r="I9">
        <v>14584</v>
      </c>
      <c r="J9">
        <v>4269</v>
      </c>
    </row>
    <row r="10" spans="1:10" ht="29.25" customHeight="1" x14ac:dyDescent="0.2">
      <c r="A10" s="10" t="s">
        <v>9</v>
      </c>
      <c r="B10" s="7">
        <f>B8+B9</f>
        <v>25707</v>
      </c>
      <c r="C10" s="7"/>
      <c r="D10" s="9">
        <f>D8+D9</f>
        <v>113063.39629199999</v>
      </c>
      <c r="E10" s="13">
        <f>E8+E9</f>
        <v>655346.07139200007</v>
      </c>
    </row>
    <row r="11" spans="1:10" ht="15" x14ac:dyDescent="0.25">
      <c r="A11" s="1"/>
      <c r="B11" s="2"/>
      <c r="C11" s="2"/>
      <c r="D11" s="2"/>
      <c r="E11" s="2"/>
    </row>
    <row r="12" spans="1:10" ht="15" x14ac:dyDescent="0.2">
      <c r="A12" s="34"/>
      <c r="B12" s="34"/>
      <c r="C12" s="34"/>
      <c r="D12" s="34"/>
      <c r="E12" s="34"/>
    </row>
    <row r="13" spans="1:10" ht="15" x14ac:dyDescent="0.25">
      <c r="A13" s="28" t="str">
        <f>'06.2023'!A13:E13</f>
        <v xml:space="preserve">                                                         ООО «ЮЭК»__________________В. Г. Гедз</v>
      </c>
      <c r="B13" s="28"/>
      <c r="C13" s="28"/>
      <c r="D13" s="28"/>
      <c r="E13" s="28"/>
    </row>
    <row r="14" spans="1:10" ht="15" x14ac:dyDescent="0.25">
      <c r="A14" s="6"/>
      <c r="B14" s="2" t="s">
        <v>10</v>
      </c>
      <c r="C14" s="2"/>
      <c r="D14" s="2"/>
      <c r="E14" s="2"/>
    </row>
    <row r="15" spans="1:10" ht="15" x14ac:dyDescent="0.25">
      <c r="A15" s="1"/>
      <c r="B15" s="2"/>
      <c r="C15" s="2"/>
      <c r="D15" s="2"/>
      <c r="E15" s="2"/>
    </row>
    <row r="16" spans="1:10" ht="15" x14ac:dyDescent="0.25">
      <c r="A16" s="1"/>
      <c r="B16" s="12" t="s">
        <v>38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436E0-0CF6-425C-8C38-D9654E14811A}">
  <dimension ref="A1:P16"/>
  <sheetViews>
    <sheetView view="pageBreakPreview" zoomScaleNormal="100" zoomScaleSheetLayoutView="100" workbookViewId="0">
      <selection activeCell="M8" sqref="M8:P9"/>
    </sheetView>
  </sheetViews>
  <sheetFormatPr defaultRowHeight="11.25" x14ac:dyDescent="0.2"/>
  <cols>
    <col min="1" max="1" width="23.83203125" customWidth="1"/>
    <col min="2" max="2" width="14.5" customWidth="1"/>
    <col min="3" max="3" width="16.83203125" customWidth="1"/>
    <col min="4" max="4" width="15.1640625" customWidth="1"/>
    <col min="5" max="5" width="37.6640625" customWidth="1"/>
  </cols>
  <sheetData>
    <row r="1" spans="1:16" ht="83.25" customHeight="1" x14ac:dyDescent="0.25">
      <c r="A1" s="1"/>
      <c r="B1" s="2"/>
      <c r="C1" s="4"/>
      <c r="D1" s="29" t="s">
        <v>12</v>
      </c>
      <c r="E1" s="29"/>
    </row>
    <row r="2" spans="1:16" ht="67.5" customHeight="1" x14ac:dyDescent="0.2">
      <c r="A2" s="36" t="s">
        <v>39</v>
      </c>
      <c r="B2" s="36"/>
      <c r="C2" s="36"/>
      <c r="D2" s="36"/>
      <c r="E2" s="36"/>
    </row>
    <row r="3" spans="1:16" ht="35.25" customHeight="1" x14ac:dyDescent="0.2">
      <c r="A3" s="37" t="s">
        <v>0</v>
      </c>
      <c r="B3" s="37"/>
      <c r="C3" s="37"/>
      <c r="D3" s="38" t="s">
        <v>14</v>
      </c>
      <c r="E3" s="38"/>
    </row>
    <row r="4" spans="1:16" ht="33" customHeight="1" x14ac:dyDescent="0.2">
      <c r="A4" s="37" t="s">
        <v>1</v>
      </c>
      <c r="B4" s="37"/>
      <c r="C4" s="37"/>
      <c r="D4" s="38" t="s">
        <v>13</v>
      </c>
      <c r="E4" s="38"/>
    </row>
    <row r="5" spans="1:16" ht="37.5" customHeight="1" x14ac:dyDescent="0.2">
      <c r="A5" s="39" t="s">
        <v>2</v>
      </c>
      <c r="B5" s="39" t="s">
        <v>3</v>
      </c>
      <c r="C5" s="39"/>
      <c r="D5" s="39"/>
      <c r="E5" s="39" t="s">
        <v>4</v>
      </c>
    </row>
    <row r="6" spans="1:16" ht="47.25" x14ac:dyDescent="0.2">
      <c r="A6" s="39"/>
      <c r="B6" s="7" t="s">
        <v>5</v>
      </c>
      <c r="C6" s="7" t="s">
        <v>6</v>
      </c>
      <c r="D6" s="7" t="s">
        <v>7</v>
      </c>
      <c r="E6" s="39"/>
    </row>
    <row r="7" spans="1:16" ht="16.5" thickBot="1" x14ac:dyDescent="0.25">
      <c r="A7" s="40" t="s">
        <v>8</v>
      </c>
      <c r="B7" s="40"/>
      <c r="C7" s="40"/>
      <c r="D7" s="40"/>
      <c r="E7" s="40"/>
    </row>
    <row r="8" spans="1:16" ht="16.5" thickBot="1" x14ac:dyDescent="0.25">
      <c r="A8" s="7" t="s">
        <v>15</v>
      </c>
      <c r="B8" s="21">
        <f>G8</f>
        <v>1068</v>
      </c>
      <c r="C8" s="8">
        <v>3.79461</v>
      </c>
      <c r="D8" s="9">
        <f>M8</f>
        <v>4863.17</v>
      </c>
      <c r="E8" s="13">
        <f>'07.2022'!E8</f>
        <v>28348.116607999997</v>
      </c>
      <c r="G8" s="19">
        <v>1068</v>
      </c>
      <c r="M8" s="22">
        <v>4863.17</v>
      </c>
    </row>
    <row r="9" spans="1:16" ht="32.25" thickBot="1" x14ac:dyDescent="0.25">
      <c r="A9" s="7" t="s">
        <v>16</v>
      </c>
      <c r="B9" s="21">
        <f>SUM(G9:J9)</f>
        <v>25031</v>
      </c>
      <c r="C9" s="8">
        <f>C8</f>
        <v>3.79461</v>
      </c>
      <c r="D9" s="9">
        <f>SUM(M9:P9)</f>
        <v>113979.46999999999</v>
      </c>
      <c r="E9" s="13">
        <f>'07.2022'!E9</f>
        <v>626997.95478400006</v>
      </c>
      <c r="G9" s="19">
        <v>4303</v>
      </c>
      <c r="H9" s="20">
        <v>14945</v>
      </c>
      <c r="I9" s="19">
        <v>1485</v>
      </c>
      <c r="J9" s="19">
        <v>4298</v>
      </c>
      <c r="M9" s="23">
        <v>19593.849999999999</v>
      </c>
      <c r="N9" s="22">
        <v>68052.539999999994</v>
      </c>
      <c r="O9" s="22">
        <v>6762</v>
      </c>
      <c r="P9" s="23">
        <v>19571.080000000002</v>
      </c>
    </row>
    <row r="10" spans="1:16" ht="30.75" customHeight="1" x14ac:dyDescent="0.2">
      <c r="A10" s="10" t="s">
        <v>9</v>
      </c>
      <c r="B10" s="7">
        <f>SUM(B8:B9)</f>
        <v>26099</v>
      </c>
      <c r="C10" s="7"/>
      <c r="D10" s="9">
        <f>SUM(D8:D9)</f>
        <v>118842.63999999998</v>
      </c>
      <c r="E10" s="13">
        <f>'07.2022'!E10</f>
        <v>655346.07139200007</v>
      </c>
    </row>
    <row r="11" spans="1:16" ht="15" x14ac:dyDescent="0.25">
      <c r="A11" s="1"/>
      <c r="B11" s="2"/>
      <c r="C11" s="2"/>
      <c r="D11" s="2"/>
      <c r="E11" s="2"/>
    </row>
    <row r="12" spans="1:16" ht="15" x14ac:dyDescent="0.2">
      <c r="A12" s="34"/>
      <c r="B12" s="34"/>
      <c r="C12" s="34"/>
      <c r="D12" s="34"/>
      <c r="E12" s="34"/>
      <c r="H12">
        <f>D10/120*100</f>
        <v>99035.533333333326</v>
      </c>
    </row>
    <row r="13" spans="1:16" ht="15" customHeight="1" x14ac:dyDescent="0.25">
      <c r="A13" s="28" t="str">
        <f>'06.2023'!A13:E13</f>
        <v xml:space="preserve">                                                         ООО «ЮЭК»__________________В. Г. Гедз</v>
      </c>
      <c r="B13" s="28"/>
      <c r="C13" s="28"/>
      <c r="D13" s="28"/>
      <c r="E13" s="28"/>
    </row>
    <row r="14" spans="1:16" ht="15" x14ac:dyDescent="0.25">
      <c r="A14" s="6"/>
      <c r="B14" s="2" t="s">
        <v>10</v>
      </c>
      <c r="C14" s="2"/>
      <c r="D14" s="2"/>
      <c r="E14" s="2"/>
    </row>
    <row r="15" spans="1:16" ht="15" x14ac:dyDescent="0.25">
      <c r="A15" s="1"/>
      <c r="B15" s="2"/>
      <c r="C15" s="2"/>
      <c r="D15" s="2"/>
      <c r="E15" s="2"/>
    </row>
    <row r="16" spans="1:16" ht="15" x14ac:dyDescent="0.25">
      <c r="A16" s="1"/>
      <c r="B16" s="12" t="s">
        <v>40</v>
      </c>
      <c r="C16" s="11"/>
      <c r="D16" s="11"/>
      <c r="E16" s="2"/>
    </row>
  </sheetData>
  <mergeCells count="12">
    <mergeCell ref="A13:E13"/>
    <mergeCell ref="D1:E1"/>
    <mergeCell ref="A2:E2"/>
    <mergeCell ref="A3:C3"/>
    <mergeCell ref="D3:E3"/>
    <mergeCell ref="A4:C4"/>
    <mergeCell ref="D4:E4"/>
    <mergeCell ref="A5:A6"/>
    <mergeCell ref="B5:D5"/>
    <mergeCell ref="E5:E6"/>
    <mergeCell ref="A7:E7"/>
    <mergeCell ref="A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76</vt:i4>
      </vt:variant>
    </vt:vector>
  </HeadingPairs>
  <TitlesOfParts>
    <vt:vector size="90" baseType="lpstr">
      <vt:lpstr>2023</vt:lpstr>
      <vt:lpstr>01.2023</vt:lpstr>
      <vt:lpstr>02.2023</vt:lpstr>
      <vt:lpstr>03.2023</vt:lpstr>
      <vt:lpstr>04.2023</vt:lpstr>
      <vt:lpstr>05.2023</vt:lpstr>
      <vt:lpstr>06.2023</vt:lpstr>
      <vt:lpstr>07.2022</vt:lpstr>
      <vt:lpstr>08.2022</vt:lpstr>
      <vt:lpstr>09.2022</vt:lpstr>
      <vt:lpstr>10.2022</vt:lpstr>
      <vt:lpstr>11.2023</vt:lpstr>
      <vt:lpstr>12.2023</vt:lpstr>
      <vt:lpstr>декабрь 2022</vt:lpstr>
      <vt:lpstr>'01.2023'!Print_Area_0</vt:lpstr>
      <vt:lpstr>'2023'!Print_Area_0</vt:lpstr>
      <vt:lpstr>'01.2023'!Print_Area_0_0</vt:lpstr>
      <vt:lpstr>'2023'!Print_Area_0_0</vt:lpstr>
      <vt:lpstr>'01.2023'!Print_Area_0_0_0</vt:lpstr>
      <vt:lpstr>'2023'!Print_Area_0_0_0</vt:lpstr>
      <vt:lpstr>'01.2023'!Print_Area_0_0_0_0</vt:lpstr>
      <vt:lpstr>'2023'!Print_Area_0_0_0_0</vt:lpstr>
      <vt:lpstr>'01.2023'!Print_Area_0_0_0_0_0</vt:lpstr>
      <vt:lpstr>'2023'!Print_Area_0_0_0_0_0</vt:lpstr>
      <vt:lpstr>'01.2023'!Print_Area_0_0_0_0_0_0</vt:lpstr>
      <vt:lpstr>'2023'!Print_Area_0_0_0_0_0_0</vt:lpstr>
      <vt:lpstr>'01.2023'!Print_Area_0_0_0_0_0_0_0</vt:lpstr>
      <vt:lpstr>'2023'!Print_Area_0_0_0_0_0_0_0</vt:lpstr>
      <vt:lpstr>'01.2023'!Print_Area_0_0_0_0_0_0_0_0</vt:lpstr>
      <vt:lpstr>'2023'!Print_Area_0_0_0_0_0_0_0_0</vt:lpstr>
      <vt:lpstr>'01.2023'!Print_Area_0_0_0_0_0_0_0_0_0</vt:lpstr>
      <vt:lpstr>'2023'!Print_Area_0_0_0_0_0_0_0_0_0</vt:lpstr>
      <vt:lpstr>'01.2023'!Print_Area_0_0_0_0_0_0_0_0_0_0</vt:lpstr>
      <vt:lpstr>'2023'!Print_Area_0_0_0_0_0_0_0_0_0_0</vt:lpstr>
      <vt:lpstr>'01.2023'!Print_Area_0_0_0_0_0_0_0_0_0_0_0</vt:lpstr>
      <vt:lpstr>'2023'!Print_Area_0_0_0_0_0_0_0_0_0_0_0</vt:lpstr>
      <vt:lpstr>'01.2023'!Print_Area_0_0_0_0_0_0_0_0_0_0_0_0</vt:lpstr>
      <vt:lpstr>'2023'!Print_Area_0_0_0_0_0_0_0_0_0_0_0_0</vt:lpstr>
      <vt:lpstr>'01.2023'!Print_Area_0_0_0_0_0_0_0_0_0_0_0_0_0</vt:lpstr>
      <vt:lpstr>'2023'!Print_Area_0_0_0_0_0_0_0_0_0_0_0_0_0</vt:lpstr>
      <vt:lpstr>'01.2023'!Print_Area_0_0_0_0_0_0_0_0_0_0_0_0_0_0</vt:lpstr>
      <vt:lpstr>'2023'!Print_Area_0_0_0_0_0_0_0_0_0_0_0_0_0_0</vt:lpstr>
      <vt:lpstr>'01.2023'!Print_Area_0_0_0_0_0_0_0_0_0_0_0_0_0_0_0</vt:lpstr>
      <vt:lpstr>'2023'!Print_Area_0_0_0_0_0_0_0_0_0_0_0_0_0_0_0</vt:lpstr>
      <vt:lpstr>'01.2023'!Print_Area_0_0_0_0_0_0_0_0_0_0_0_0_0_0_0_0</vt:lpstr>
      <vt:lpstr>'2023'!Print_Area_0_0_0_0_0_0_0_0_0_0_0_0_0_0_0_0</vt:lpstr>
      <vt:lpstr>'01.2023'!Print_Area_0_0_0_0_0_0_0_0_0_0_0_0_0_0_0_0_0</vt:lpstr>
      <vt:lpstr>'2023'!Print_Area_0_0_0_0_0_0_0_0_0_0_0_0_0_0_0_0_0</vt:lpstr>
      <vt:lpstr>'01.2023'!Print_Area_0_0_0_0_0_0_0_0_0_0_0_0_0_0_0_0_0_0</vt:lpstr>
      <vt:lpstr>'2023'!Print_Area_0_0_0_0_0_0_0_0_0_0_0_0_0_0_0_0_0_0</vt:lpstr>
      <vt:lpstr>'01.2023'!Print_Area_0_0_0_0_0_0_0_0_0_0_0_0_0_0_0_0_0_0_0</vt:lpstr>
      <vt:lpstr>'2023'!Print_Area_0_0_0_0_0_0_0_0_0_0_0_0_0_0_0_0_0_0_0</vt:lpstr>
      <vt:lpstr>'01.2023'!Print_Area_0_0_0_0_0_0_0_0_0_0_0_0_0_0_0_0_0_0_0_0</vt:lpstr>
      <vt:lpstr>'2023'!Print_Area_0_0_0_0_0_0_0_0_0_0_0_0_0_0_0_0_0_0_0_0</vt:lpstr>
      <vt:lpstr>'01.2023'!Print_Area_0_0_0_0_0_0_0_0_0_0_0_0_0_0_0_0_0_0_0_0_0</vt:lpstr>
      <vt:lpstr>'2023'!Print_Area_0_0_0_0_0_0_0_0_0_0_0_0_0_0_0_0_0_0_0_0_0</vt:lpstr>
      <vt:lpstr>'01.2023'!Print_Area_0_0_0_0_0_0_0_0_0_0_0_0_0_0_0_0_0_0_0_0_0_0</vt:lpstr>
      <vt:lpstr>'2023'!Print_Area_0_0_0_0_0_0_0_0_0_0_0_0_0_0_0_0_0_0_0_0_0_0</vt:lpstr>
      <vt:lpstr>'01.2023'!Print_Area_0_0_0_0_0_0_0_0_0_0_0_0_0_0_0_0_0_0_0_0_0_0_0</vt:lpstr>
      <vt:lpstr>'2023'!Print_Area_0_0_0_0_0_0_0_0_0_0_0_0_0_0_0_0_0_0_0_0_0_0_0</vt:lpstr>
      <vt:lpstr>'01.2023'!Print_Area_0_0_0_0_0_0_0_0_0_0_0_0_0_0_0_0_0_0_0_0_0_0_0_0</vt:lpstr>
      <vt:lpstr>'2023'!Print_Area_0_0_0_0_0_0_0_0_0_0_0_0_0_0_0_0_0_0_0_0_0_0_0_0</vt:lpstr>
      <vt:lpstr>'01.2023'!Print_Area_0_0_0_0_0_0_0_0_0_0_0_0_0_0_0_0_0_0_0_0_0_0_0_0_0</vt:lpstr>
      <vt:lpstr>'2023'!Print_Area_0_0_0_0_0_0_0_0_0_0_0_0_0_0_0_0_0_0_0_0_0_0_0_0_0</vt:lpstr>
      <vt:lpstr>'01.2023'!Print_Area_0_0_0_0_0_0_0_0_0_0_0_0_0_0_0_0_0_0_0_0_0_0_0_0_0_0</vt:lpstr>
      <vt:lpstr>'2023'!Print_Area_0_0_0_0_0_0_0_0_0_0_0_0_0_0_0_0_0_0_0_0_0_0_0_0_0_0</vt:lpstr>
      <vt:lpstr>'01.2023'!Print_Area_0_0_0_0_0_0_0_0_0_0_0_0_0_0_0_0_0_0_0_0_0_0_0_0_0_0_0</vt:lpstr>
      <vt:lpstr>'2023'!Print_Area_0_0_0_0_0_0_0_0_0_0_0_0_0_0_0_0_0_0_0_0_0_0_0_0_0_0_0</vt:lpstr>
      <vt:lpstr>'01.2023'!Print_Area_0_0_0_0_0_0_0_0_0_0_0_0_0_0_0_0_0_0_0_0_0_0_0_0_0_0_0_0</vt:lpstr>
      <vt:lpstr>'2023'!Print_Area_0_0_0_0_0_0_0_0_0_0_0_0_0_0_0_0_0_0_0_0_0_0_0_0_0_0_0_0</vt:lpstr>
      <vt:lpstr>'01.2023'!Print_Area_0_0_0_0_0_0_0_0_0_0_0_0_0_0_0_0_0_0_0_0_0_0_0_0_0_0_0_0_0</vt:lpstr>
      <vt:lpstr>'2023'!Print_Area_0_0_0_0_0_0_0_0_0_0_0_0_0_0_0_0_0_0_0_0_0_0_0_0_0_0_0_0_0</vt:lpstr>
      <vt:lpstr>'01.2023'!Print_Area_0_0_0_0_0_0_0_0_0_0_0_0_0_0_0_0_0_0_0_0_0_0_0_0_0_0_0_0_0_0</vt:lpstr>
      <vt:lpstr>'2023'!Print_Area_0_0_0_0_0_0_0_0_0_0_0_0_0_0_0_0_0_0_0_0_0_0_0_0_0_0_0_0_0_0</vt:lpstr>
      <vt:lpstr>'01.2023'!Print_Area_0_0_0_0_0_0_0_0_0_0_0_0_0_0_0_0_0_0_0_0_0_0_0_0_0_0_0_0_0_0_0</vt:lpstr>
      <vt:lpstr>'2023'!Print_Area_0_0_0_0_0_0_0_0_0_0_0_0_0_0_0_0_0_0_0_0_0_0_0_0_0_0_0_0_0_0_0</vt:lpstr>
      <vt:lpstr>'01.2023'!Print_Area_0_0_0_0_0_0_0_0_0_0_0_0_0_0_0_0_0_0_0_0_0_0_0_0_0_0_0_0_0_0_0_0</vt:lpstr>
      <vt:lpstr>'2023'!Print_Area_0_0_0_0_0_0_0_0_0_0_0_0_0_0_0_0_0_0_0_0_0_0_0_0_0_0_0_0_0_0_0_0</vt:lpstr>
      <vt:lpstr>'01.2023'!Print_Area_0_0_0_0_0_0_0_0_0_0_0_0_0_0_0_0_0_0_0_0_0_0_0_0_0_0_0_0_0_0_0_0_0</vt:lpstr>
      <vt:lpstr>'2023'!Print_Area_0_0_0_0_0_0_0_0_0_0_0_0_0_0_0_0_0_0_0_0_0_0_0_0_0_0_0_0_0_0_0_0_0</vt:lpstr>
      <vt:lpstr>'01.2023'!Print_Area_0_0_0_0_0_0_0_0_0_0_0_0_0_0_0_0_0_0_0_0_0_0_0_0_0_0_0_0_0_0_0_0_0_0</vt:lpstr>
      <vt:lpstr>'2023'!Print_Area_0_0_0_0_0_0_0_0_0_0_0_0_0_0_0_0_0_0_0_0_0_0_0_0_0_0_0_0_0_0_0_0_0_0</vt:lpstr>
      <vt:lpstr>'01.2023'!Область_печати</vt:lpstr>
      <vt:lpstr>'06.2023'!Область_печати</vt:lpstr>
      <vt:lpstr>'07.2022'!Область_печати</vt:lpstr>
      <vt:lpstr>'08.2022'!Область_печати</vt:lpstr>
      <vt:lpstr>'10.2022'!Область_печати</vt:lpstr>
      <vt:lpstr>'11.2023'!Область_печати</vt:lpstr>
      <vt:lpstr>'12.2023'!Область_печати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 1</cp:lastModifiedBy>
  <cp:revision>27</cp:revision>
  <cp:lastPrinted>2023-11-24T07:33:14Z</cp:lastPrinted>
  <dcterms:created xsi:type="dcterms:W3CDTF">2015-07-11T18:37:08Z</dcterms:created>
  <dcterms:modified xsi:type="dcterms:W3CDTF">2024-02-29T09:00:18Z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